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2860\Desktop\市ホームページ用\"/>
    </mc:Choice>
  </mc:AlternateContent>
  <xr:revisionPtr revIDLastSave="0" documentId="13_ncr:1_{A0080D21-7C1C-47C9-8EA9-7EEB933B59F4}" xr6:coauthVersionLast="47" xr6:coauthVersionMax="47" xr10:uidLastSave="{00000000-0000-0000-0000-000000000000}"/>
  <bookViews>
    <workbookView xWindow="-120" yWindow="-120" windowWidth="20730" windowHeight="11160" tabRatio="839" activeTab="3" xr2:uid="{19A4AE8A-2247-42D5-8651-5A4D63A35D56}"/>
  </bookViews>
  <sheets>
    <sheet name="申請書_表_別紙様式第二号（一）" sheetId="18" r:id="rId1"/>
    <sheet name="申請書_裏_（別紙様式第二号（一））" sheetId="16" r:id="rId2"/>
    <sheet name="付表第二号（十二）" sheetId="17" r:id="rId3"/>
    <sheet name="（別添）チェックリスト" sheetId="2" r:id="rId4"/>
    <sheet name="標準様式1_【記載例】居宅介護支援" sheetId="10" r:id="rId5"/>
    <sheet name="標準様式1_居宅介護支援（１枚版）" sheetId="11" r:id="rId6"/>
    <sheet name="標準様式1_居宅介護支援（100名）" sheetId="12" r:id="rId7"/>
    <sheet name="標準様式1_記入方法" sheetId="13" r:id="rId8"/>
    <sheet name="標準様式1_プルダウン・リスト" sheetId="14" r:id="rId9"/>
    <sheet name="標準様式２_管理者経歴書" sheetId="9" r:id="rId10"/>
    <sheet name="標準様式３_平面図" sheetId="8" r:id="rId11"/>
    <sheet name="標準様式５_利用者からの苦情を処理するために構ずる措置の概要" sheetId="6" r:id="rId12"/>
    <sheet name="標準様式６_誓約書_表" sheetId="4" r:id="rId13"/>
    <sheet name="標準様式６_誓約書_別紙④" sheetId="5" r:id="rId14"/>
    <sheet name="関係機関との連携 " sheetId="19" r:id="rId15"/>
    <sheet name="標準様式７_介護支援専門員一覧" sheetId="3" r:id="rId16"/>
  </sheets>
  <definedNames>
    <definedName name="_xlnm.Print_Area" localSheetId="3">'（別添）チェックリスト'!$A$1:$F$46</definedName>
    <definedName name="_xlnm.Print_Area" localSheetId="14">'関係機関との連携 '!$A$1:$AG$57</definedName>
    <definedName name="_xlnm.Print_Area" localSheetId="0">'申請書_表_別紙様式第二号（一）'!$A$1:$AJ$58</definedName>
    <definedName name="_xlnm.Print_Area" localSheetId="1">'申請書_裏_（別紙様式第二号（一））'!$A$1:$O$28</definedName>
    <definedName name="_xlnm.Print_Area" localSheetId="4">標準様式1_【記載例】居宅介護支援!$A$1:$BD$51</definedName>
    <definedName name="_xlnm.Print_Area" localSheetId="7">標準様式1_記入方法!$A$1:$O$77</definedName>
    <definedName name="_xlnm.Print_Area" localSheetId="6">'標準様式1_居宅介護支援（100名）'!$A$1:$BD$133</definedName>
    <definedName name="_xlnm.Print_Area" localSheetId="5">'標準様式1_居宅介護支援（１枚版）'!$A$1:$BD$50</definedName>
    <definedName name="_xlnm.Print_Area" localSheetId="9">標準様式２_管理者経歴書!$A$1:$U$27</definedName>
    <definedName name="_xlnm.Print_Area" localSheetId="11">標準様式５_利用者からの苦情を処理するために構ずる措置の概要!$A$1:$D$18</definedName>
    <definedName name="_xlnm.Print_Area" localSheetId="12">標準様式６_誓約書_表!$A$1:$L$24</definedName>
    <definedName name="_xlnm.Print_Area" localSheetId="13">標準様式６_誓約書_別紙④!$A$1:$D$19</definedName>
    <definedName name="_xlnm.Print_Area" localSheetId="15">標準様式７_介護支援専門員一覧!$A$1:$B$18</definedName>
    <definedName name="_xlnm.Print_Area" localSheetId="2">'付表第二号（十二）'!$A$1:$T$29</definedName>
    <definedName name="_xlnm.Print_Titles" localSheetId="4">標準様式1_【記載例】居宅介護支援!$1:$13</definedName>
    <definedName name="_xlnm.Print_Titles" localSheetId="6">'標準様式1_居宅介護支援（100名）'!$1:$13</definedName>
    <definedName name="_xlnm.Print_Titles" localSheetId="5">'標準様式1_居宅介護支援（１枚版）'!$1:$13</definedName>
    <definedName name="介護支援専門員">標準様式1_プルダウン・リスト!$D$16:$D$28</definedName>
    <definedName name="介護予防支援担当職員">標準様式1_プルダウン・リスト!$E$16:$E$28</definedName>
    <definedName name="管理者">標準様式1_プルダウン・リスト!$C$16:$C$28</definedName>
    <definedName name="職種">標準様式1_プルダウン・リスト!$C$15:$K$15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7" i="12" l="1"/>
  <c r="H126" i="12"/>
  <c r="C126" i="12"/>
  <c r="P122" i="12"/>
  <c r="C132" i="12" s="1"/>
  <c r="L122" i="12"/>
  <c r="C127" i="12" s="1"/>
  <c r="M127" i="12" s="1"/>
  <c r="H132" i="12" s="1"/>
  <c r="J122" i="12"/>
  <c r="G121" i="12"/>
  <c r="E121" i="12"/>
  <c r="G120" i="12"/>
  <c r="E120" i="12"/>
  <c r="G119" i="12"/>
  <c r="E119" i="12"/>
  <c r="G118" i="12"/>
  <c r="G122" i="12" s="1"/>
  <c r="E118" i="12"/>
  <c r="AU113" i="12"/>
  <c r="AW113" i="12" s="1"/>
  <c r="AU112" i="12"/>
  <c r="AW112" i="12" s="1"/>
  <c r="AU111" i="12"/>
  <c r="AW111" i="12" s="1"/>
  <c r="AU110" i="12"/>
  <c r="AW110" i="12" s="1"/>
  <c r="AU109" i="12"/>
  <c r="AW109" i="12" s="1"/>
  <c r="AW108" i="12"/>
  <c r="AU108" i="12"/>
  <c r="AW107" i="12"/>
  <c r="AU107" i="12"/>
  <c r="AU106" i="12"/>
  <c r="AW106" i="12" s="1"/>
  <c r="AU105" i="12"/>
  <c r="AW105" i="12" s="1"/>
  <c r="AU104" i="12"/>
  <c r="AW104" i="12" s="1"/>
  <c r="AU103" i="12"/>
  <c r="AW103" i="12" s="1"/>
  <c r="AW102" i="12"/>
  <c r="AU102" i="12"/>
  <c r="AU101" i="12"/>
  <c r="AW101" i="12" s="1"/>
  <c r="AU100" i="12"/>
  <c r="AW100" i="12" s="1"/>
  <c r="AU99" i="12"/>
  <c r="AW99" i="12" s="1"/>
  <c r="AU98" i="12"/>
  <c r="AW98" i="12" s="1"/>
  <c r="AU97" i="12"/>
  <c r="AW97" i="12" s="1"/>
  <c r="AU96" i="12"/>
  <c r="AW96" i="12" s="1"/>
  <c r="AU95" i="12"/>
  <c r="AW95" i="12" s="1"/>
  <c r="AU94" i="12"/>
  <c r="AW94" i="12" s="1"/>
  <c r="AU93" i="12"/>
  <c r="AW93" i="12" s="1"/>
  <c r="AU92" i="12"/>
  <c r="AW92" i="12" s="1"/>
  <c r="AW91" i="12"/>
  <c r="AU91" i="12"/>
  <c r="AU90" i="12"/>
  <c r="AW90" i="12" s="1"/>
  <c r="AU89" i="12"/>
  <c r="AW89" i="12" s="1"/>
  <c r="AU88" i="12"/>
  <c r="AW88" i="12" s="1"/>
  <c r="AU87" i="12"/>
  <c r="AW87" i="12" s="1"/>
  <c r="AU86" i="12"/>
  <c r="AW86" i="12" s="1"/>
  <c r="AU85" i="12"/>
  <c r="AW85" i="12" s="1"/>
  <c r="AU84" i="12"/>
  <c r="AW84" i="12" s="1"/>
  <c r="AU83" i="12"/>
  <c r="AW83" i="12" s="1"/>
  <c r="AU82" i="12"/>
  <c r="AW82" i="12" s="1"/>
  <c r="AU81" i="12"/>
  <c r="AW81" i="12" s="1"/>
  <c r="AU80" i="12"/>
  <c r="AW80" i="12" s="1"/>
  <c r="AU79" i="12"/>
  <c r="AW79" i="12" s="1"/>
  <c r="AU78" i="12"/>
  <c r="AW78" i="12" s="1"/>
  <c r="AU77" i="12"/>
  <c r="AW77" i="12" s="1"/>
  <c r="AU76" i="12"/>
  <c r="AW76" i="12" s="1"/>
  <c r="AU75" i="12"/>
  <c r="AW75" i="12" s="1"/>
  <c r="AU74" i="12"/>
  <c r="AW74" i="12" s="1"/>
  <c r="AU73" i="12"/>
  <c r="AW73" i="12" s="1"/>
  <c r="AU72" i="12"/>
  <c r="AW72" i="12" s="1"/>
  <c r="AU71" i="12"/>
  <c r="AW71" i="12" s="1"/>
  <c r="AU70" i="12"/>
  <c r="AW70" i="12" s="1"/>
  <c r="AU69" i="12"/>
  <c r="AW69" i="12" s="1"/>
  <c r="AU68" i="12"/>
  <c r="AW68" i="12" s="1"/>
  <c r="AU67" i="12"/>
  <c r="AW67" i="12" s="1"/>
  <c r="AU66" i="12"/>
  <c r="AW66" i="12" s="1"/>
  <c r="AU65" i="12"/>
  <c r="AW65" i="12" s="1"/>
  <c r="AU64" i="12"/>
  <c r="AW64" i="12" s="1"/>
  <c r="AU63" i="12"/>
  <c r="AW63" i="12" s="1"/>
  <c r="AU62" i="12"/>
  <c r="AW62" i="12" s="1"/>
  <c r="AU61" i="12"/>
  <c r="AW61" i="12" s="1"/>
  <c r="AW60" i="12"/>
  <c r="AU60" i="12"/>
  <c r="AU59" i="12"/>
  <c r="AW59" i="12" s="1"/>
  <c r="AU58" i="12"/>
  <c r="AW58" i="12" s="1"/>
  <c r="AU57" i="12"/>
  <c r="AW57" i="12" s="1"/>
  <c r="AU56" i="12"/>
  <c r="AW56" i="12" s="1"/>
  <c r="AU55" i="12"/>
  <c r="AW55" i="12" s="1"/>
  <c r="AW54" i="12"/>
  <c r="AU54" i="12"/>
  <c r="AU53" i="12"/>
  <c r="AW53" i="12" s="1"/>
  <c r="AU52" i="12"/>
  <c r="AW52" i="12" s="1"/>
  <c r="AW51" i="12"/>
  <c r="AU51" i="12"/>
  <c r="AU50" i="12"/>
  <c r="AW50" i="12" s="1"/>
  <c r="AU49" i="12"/>
  <c r="AW49" i="12" s="1"/>
  <c r="AU48" i="12"/>
  <c r="AW48" i="12" s="1"/>
  <c r="AU47" i="12"/>
  <c r="AW47" i="12" s="1"/>
  <c r="AU46" i="12"/>
  <c r="AW46" i="12" s="1"/>
  <c r="AU45" i="12"/>
  <c r="AW45" i="12" s="1"/>
  <c r="AW44" i="12"/>
  <c r="AU44" i="12"/>
  <c r="AW43" i="12"/>
  <c r="AU43" i="12"/>
  <c r="AU42" i="12"/>
  <c r="AW42" i="12" s="1"/>
  <c r="AU41" i="12"/>
  <c r="AW41" i="12" s="1"/>
  <c r="AU40" i="12"/>
  <c r="AW40" i="12" s="1"/>
  <c r="AU39" i="12"/>
  <c r="AW39" i="12" s="1"/>
  <c r="AW38" i="12"/>
  <c r="AU38" i="12"/>
  <c r="AU37" i="12"/>
  <c r="AW37" i="12" s="1"/>
  <c r="AU36" i="12"/>
  <c r="AW36" i="12" s="1"/>
  <c r="AU35" i="12"/>
  <c r="AW35" i="12" s="1"/>
  <c r="AU34" i="12"/>
  <c r="AW34" i="12" s="1"/>
  <c r="AU33" i="12"/>
  <c r="AW33" i="12" s="1"/>
  <c r="AU32" i="12"/>
  <c r="AW32" i="12" s="1"/>
  <c r="AU31" i="12"/>
  <c r="AW31" i="12" s="1"/>
  <c r="AU30" i="12"/>
  <c r="AW30" i="12" s="1"/>
  <c r="AU29" i="12"/>
  <c r="AW29" i="12" s="1"/>
  <c r="AU28" i="12"/>
  <c r="AW28" i="12" s="1"/>
  <c r="AU27" i="12"/>
  <c r="AW27" i="12" s="1"/>
  <c r="AU26" i="12"/>
  <c r="AW26" i="12" s="1"/>
  <c r="AU25" i="12"/>
  <c r="AW25" i="12" s="1"/>
  <c r="AU24" i="12"/>
  <c r="AW24" i="12" s="1"/>
  <c r="AU23" i="12"/>
  <c r="AW23" i="12" s="1"/>
  <c r="AU22" i="12"/>
  <c r="AW22" i="12" s="1"/>
  <c r="AU21" i="12"/>
  <c r="AW21" i="12" s="1"/>
  <c r="AU20" i="12"/>
  <c r="AW20" i="12" s="1"/>
  <c r="AU19" i="12"/>
  <c r="AW19" i="12" s="1"/>
  <c r="AU18" i="12"/>
  <c r="AW18" i="12" s="1"/>
  <c r="AU17" i="12"/>
  <c r="AW17" i="12" s="1"/>
  <c r="AU16" i="12"/>
  <c r="AW16" i="12" s="1"/>
  <c r="AU15" i="12"/>
  <c r="AW15" i="12" s="1"/>
  <c r="B15" i="12"/>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AU14" i="12"/>
  <c r="AW14" i="12" s="1"/>
  <c r="AT11" i="12"/>
  <c r="AT12" i="12" s="1"/>
  <c r="AT13" i="12" s="1"/>
  <c r="AS11" i="12"/>
  <c r="AS12" i="12" s="1"/>
  <c r="AS13" i="12" s="1"/>
  <c r="AR11" i="12"/>
  <c r="AR12" i="12" s="1"/>
  <c r="AR13" i="12" s="1"/>
  <c r="AU9" i="12"/>
  <c r="X2" i="12"/>
  <c r="AK12" i="12" s="1"/>
  <c r="AK13" i="12" s="1"/>
  <c r="C50" i="11"/>
  <c r="H45" i="11"/>
  <c r="H44" i="11"/>
  <c r="C44" i="11"/>
  <c r="P40" i="11"/>
  <c r="L40" i="11"/>
  <c r="C45" i="11" s="1"/>
  <c r="J40" i="11"/>
  <c r="G39" i="11"/>
  <c r="E39" i="11"/>
  <c r="G38" i="11"/>
  <c r="E38" i="11"/>
  <c r="G37" i="11"/>
  <c r="E37" i="11"/>
  <c r="G36" i="11"/>
  <c r="E36" i="11"/>
  <c r="AU31" i="11"/>
  <c r="AW31" i="11" s="1"/>
  <c r="AU30" i="11"/>
  <c r="AW30" i="11" s="1"/>
  <c r="AU29" i="11"/>
  <c r="AW29" i="11" s="1"/>
  <c r="AU28" i="11"/>
  <c r="AW28" i="11" s="1"/>
  <c r="AU27" i="11"/>
  <c r="AW27" i="11" s="1"/>
  <c r="AW26" i="11"/>
  <c r="AU26" i="11"/>
  <c r="AU25" i="11"/>
  <c r="AW25" i="11" s="1"/>
  <c r="AW24" i="11"/>
  <c r="AU24" i="11"/>
  <c r="AU23" i="11"/>
  <c r="AW23" i="11" s="1"/>
  <c r="AU22" i="11"/>
  <c r="AW22" i="11" s="1"/>
  <c r="AU21" i="11"/>
  <c r="AW21" i="11" s="1"/>
  <c r="AU20" i="11"/>
  <c r="AW20" i="11" s="1"/>
  <c r="AU19" i="11"/>
  <c r="AW19" i="11" s="1"/>
  <c r="AW18" i="11"/>
  <c r="AU18" i="11"/>
  <c r="AU17" i="11"/>
  <c r="AW17" i="11" s="1"/>
  <c r="AU16" i="11"/>
  <c r="AW16" i="11" s="1"/>
  <c r="AU15" i="11"/>
  <c r="AW15" i="11" s="1"/>
  <c r="B15" i="11"/>
  <c r="B16" i="11" s="1"/>
  <c r="B17" i="11" s="1"/>
  <c r="B18" i="11" s="1"/>
  <c r="B19" i="11" s="1"/>
  <c r="B20" i="11" s="1"/>
  <c r="B21" i="11" s="1"/>
  <c r="B22" i="11" s="1"/>
  <c r="B23" i="11" s="1"/>
  <c r="B24" i="11" s="1"/>
  <c r="B25" i="11" s="1"/>
  <c r="B26" i="11" s="1"/>
  <c r="B27" i="11" s="1"/>
  <c r="B28" i="11" s="1"/>
  <c r="B29" i="11" s="1"/>
  <c r="B30" i="11" s="1"/>
  <c r="B31" i="11" s="1"/>
  <c r="AU14" i="11"/>
  <c r="AW14" i="11" s="1"/>
  <c r="AO12" i="11"/>
  <c r="AO13" i="11" s="1"/>
  <c r="AB12" i="11"/>
  <c r="AB13" i="11" s="1"/>
  <c r="P12" i="11"/>
  <c r="P13" i="11" s="1"/>
  <c r="AT11" i="11"/>
  <c r="AT12" i="11" s="1"/>
  <c r="AT13" i="11" s="1"/>
  <c r="AS11" i="11"/>
  <c r="AS12" i="11" s="1"/>
  <c r="AS13" i="11" s="1"/>
  <c r="AR11" i="11"/>
  <c r="AR12" i="11" s="1"/>
  <c r="AR13" i="11" s="1"/>
  <c r="AJ11" i="11"/>
  <c r="X11" i="11"/>
  <c r="AU9" i="11"/>
  <c r="X2" i="11"/>
  <c r="AM12" i="11" s="1"/>
  <c r="AM13" i="11" s="1"/>
  <c r="C50" i="10"/>
  <c r="H45" i="10"/>
  <c r="H44" i="10"/>
  <c r="C44" i="10"/>
  <c r="P40" i="10"/>
  <c r="L40" i="10"/>
  <c r="C45" i="10" s="1"/>
  <c r="M45" i="10" s="1"/>
  <c r="H50" i="10" s="1"/>
  <c r="J40" i="10"/>
  <c r="G39" i="10"/>
  <c r="E39" i="10"/>
  <c r="G37" i="10"/>
  <c r="E37" i="10"/>
  <c r="AU31" i="10"/>
  <c r="AW31" i="10" s="1"/>
  <c r="AU30" i="10"/>
  <c r="AW30" i="10" s="1"/>
  <c r="AU29" i="10"/>
  <c r="AW29" i="10" s="1"/>
  <c r="AU28" i="10"/>
  <c r="AW28" i="10" s="1"/>
  <c r="AU27" i="10"/>
  <c r="AW27" i="10" s="1"/>
  <c r="AU26" i="10"/>
  <c r="AW26" i="10" s="1"/>
  <c r="AU25" i="10"/>
  <c r="AW25" i="10" s="1"/>
  <c r="AU24" i="10"/>
  <c r="AW24" i="10" s="1"/>
  <c r="AU23" i="10"/>
  <c r="AW23" i="10" s="1"/>
  <c r="AU22" i="10"/>
  <c r="AW22" i="10" s="1"/>
  <c r="AU21" i="10"/>
  <c r="AW21" i="10" s="1"/>
  <c r="AU20" i="10"/>
  <c r="AW20" i="10" s="1"/>
  <c r="AU19" i="10"/>
  <c r="AW19" i="10" s="1"/>
  <c r="AU18" i="10"/>
  <c r="E38" i="10" s="1"/>
  <c r="AU17" i="10"/>
  <c r="AW17" i="10" s="1"/>
  <c r="AU16" i="10"/>
  <c r="AW16" i="10" s="1"/>
  <c r="AU15" i="10"/>
  <c r="AW15" i="10" s="1"/>
  <c r="B15" i="10"/>
  <c r="B16" i="10" s="1"/>
  <c r="B17" i="10" s="1"/>
  <c r="B18" i="10" s="1"/>
  <c r="B19" i="10" s="1"/>
  <c r="B20" i="10" s="1"/>
  <c r="B21" i="10" s="1"/>
  <c r="B22" i="10" s="1"/>
  <c r="B23" i="10" s="1"/>
  <c r="B24" i="10" s="1"/>
  <c r="B25" i="10" s="1"/>
  <c r="B26" i="10" s="1"/>
  <c r="B27" i="10" s="1"/>
  <c r="B28" i="10" s="1"/>
  <c r="B29" i="10" s="1"/>
  <c r="B30" i="10" s="1"/>
  <c r="B31" i="10" s="1"/>
  <c r="AU14" i="10"/>
  <c r="AW14" i="10" s="1"/>
  <c r="U13" i="10"/>
  <c r="AQ12" i="10"/>
  <c r="AQ13" i="10" s="1"/>
  <c r="AP12" i="10"/>
  <c r="AP13" i="10" s="1"/>
  <c r="AH12" i="10"/>
  <c r="AH13" i="10" s="1"/>
  <c r="AE12" i="10"/>
  <c r="AE13" i="10" s="1"/>
  <c r="AD12" i="10"/>
  <c r="AD13" i="10" s="1"/>
  <c r="U12" i="10"/>
  <c r="T12" i="10"/>
  <c r="T13" i="10" s="1"/>
  <c r="AT11" i="10"/>
  <c r="AT12" i="10" s="1"/>
  <c r="AT13" i="10" s="1"/>
  <c r="AS11" i="10"/>
  <c r="AS12" i="10" s="1"/>
  <c r="AS13" i="10" s="1"/>
  <c r="AR11" i="10"/>
  <c r="AR12" i="10" s="1"/>
  <c r="AR13" i="10" s="1"/>
  <c r="AQ11" i="10"/>
  <c r="AP11" i="10"/>
  <c r="AG11" i="10"/>
  <c r="AD11" i="10"/>
  <c r="AC11" i="10"/>
  <c r="U11" i="10"/>
  <c r="T11" i="10"/>
  <c r="S11" i="10"/>
  <c r="AU9" i="10"/>
  <c r="X2" i="10"/>
  <c r="V12" i="10" s="1"/>
  <c r="V13" i="10" s="1"/>
  <c r="Z11" i="11" l="1"/>
  <c r="AM11" i="11"/>
  <c r="Q12" i="11"/>
  <c r="Q13" i="11" s="1"/>
  <c r="AC12" i="11"/>
  <c r="AC13" i="11" s="1"/>
  <c r="AQ12" i="11"/>
  <c r="AQ13" i="11" s="1"/>
  <c r="AA11" i="11"/>
  <c r="AN11" i="11"/>
  <c r="S12" i="11"/>
  <c r="S13" i="11" s="1"/>
  <c r="AF12" i="11"/>
  <c r="AF13" i="11" s="1"/>
  <c r="G40" i="11"/>
  <c r="AZ7" i="12"/>
  <c r="W12" i="12"/>
  <c r="W13" i="12" s="1"/>
  <c r="E122" i="12"/>
  <c r="AO11" i="10"/>
  <c r="P11" i="11"/>
  <c r="AB11" i="11"/>
  <c r="AP11" i="11"/>
  <c r="T12" i="11"/>
  <c r="T13" i="11" s="1"/>
  <c r="AG12" i="11"/>
  <c r="AG13" i="11" s="1"/>
  <c r="AE12" i="12"/>
  <c r="AE13" i="12" s="1"/>
  <c r="E36" i="10"/>
  <c r="E40" i="10" s="1"/>
  <c r="R11" i="11"/>
  <c r="AE11" i="11"/>
  <c r="AQ11" i="11"/>
  <c r="U12" i="11"/>
  <c r="U13" i="11" s="1"/>
  <c r="AI12" i="11"/>
  <c r="AI13" i="11" s="1"/>
  <c r="V11" i="12"/>
  <c r="AM12" i="12"/>
  <c r="AM13" i="12" s="1"/>
  <c r="S11" i="11"/>
  <c r="AF11" i="11"/>
  <c r="X12" i="11"/>
  <c r="X13" i="11" s="1"/>
  <c r="AJ12" i="11"/>
  <c r="AJ13" i="11" s="1"/>
  <c r="AD11" i="12"/>
  <c r="T11" i="11"/>
  <c r="AH11" i="11"/>
  <c r="Y12" i="11"/>
  <c r="Y13" i="11" s="1"/>
  <c r="AK12" i="11"/>
  <c r="AK13" i="11" s="1"/>
  <c r="AL11" i="12"/>
  <c r="W11" i="11"/>
  <c r="AI11" i="11"/>
  <c r="AA12" i="11"/>
  <c r="AA13" i="11" s="1"/>
  <c r="AN12" i="11"/>
  <c r="AN13" i="11" s="1"/>
  <c r="M45" i="11"/>
  <c r="H50" i="11" s="1"/>
  <c r="M50" i="11" s="1"/>
  <c r="E40" i="11"/>
  <c r="AO12" i="10"/>
  <c r="AO13" i="10" s="1"/>
  <c r="AG12" i="10"/>
  <c r="AG13" i="10" s="1"/>
  <c r="Y12" i="10"/>
  <c r="Y13" i="10" s="1"/>
  <c r="Q12" i="10"/>
  <c r="Q13" i="10" s="1"/>
  <c r="AN11" i="10"/>
  <c r="AF11" i="10"/>
  <c r="X11" i="10"/>
  <c r="P11" i="10"/>
  <c r="AN12" i="10"/>
  <c r="AN13" i="10" s="1"/>
  <c r="AF12" i="10"/>
  <c r="AF13" i="10" s="1"/>
  <c r="X12" i="10"/>
  <c r="X13" i="10" s="1"/>
  <c r="P12" i="10"/>
  <c r="P13" i="10" s="1"/>
  <c r="AM11" i="10"/>
  <c r="AE11" i="10"/>
  <c r="W11" i="10"/>
  <c r="W12" i="10"/>
  <c r="W13" i="10" s="1"/>
  <c r="AI12" i="10"/>
  <c r="AI13" i="10" s="1"/>
  <c r="M132" i="12"/>
  <c r="V11" i="10"/>
  <c r="M50" i="10"/>
  <c r="AH11" i="10"/>
  <c r="AZ7" i="10"/>
  <c r="Y11" i="10"/>
  <c r="AI11" i="10"/>
  <c r="Z12" i="10"/>
  <c r="Z13" i="10" s="1"/>
  <c r="AJ12" i="10"/>
  <c r="AJ13" i="10" s="1"/>
  <c r="Z11" i="10"/>
  <c r="AJ11" i="10"/>
  <c r="AA12" i="10"/>
  <c r="AA13" i="10" s="1"/>
  <c r="AK12" i="10"/>
  <c r="AK13" i="10" s="1"/>
  <c r="Q11" i="10"/>
  <c r="AA11" i="10"/>
  <c r="AK11" i="10"/>
  <c r="R12" i="10"/>
  <c r="R13" i="10" s="1"/>
  <c r="AB12" i="10"/>
  <c r="AB13" i="10" s="1"/>
  <c r="AL12" i="10"/>
  <c r="AL13" i="10" s="1"/>
  <c r="R11" i="10"/>
  <c r="AB11" i="10"/>
  <c r="AL11" i="10"/>
  <c r="S12" i="10"/>
  <c r="S13" i="10" s="1"/>
  <c r="AC12" i="10"/>
  <c r="AC13" i="10" s="1"/>
  <c r="AM12" i="10"/>
  <c r="AM13" i="10" s="1"/>
  <c r="AW18" i="10"/>
  <c r="G38" i="10" s="1"/>
  <c r="G36" i="10"/>
  <c r="G40" i="10" s="1"/>
  <c r="U11" i="12"/>
  <c r="AC11" i="12"/>
  <c r="AK11" i="12"/>
  <c r="V12" i="12"/>
  <c r="V13" i="12" s="1"/>
  <c r="AD12" i="12"/>
  <c r="AD13" i="12" s="1"/>
  <c r="AL12" i="12"/>
  <c r="AL13" i="12" s="1"/>
  <c r="Q11" i="11"/>
  <c r="Y11" i="11"/>
  <c r="AG11" i="11"/>
  <c r="AO11" i="11"/>
  <c r="R12" i="11"/>
  <c r="R13" i="11" s="1"/>
  <c r="Z12" i="11"/>
  <c r="Z13" i="11" s="1"/>
  <c r="AH12" i="11"/>
  <c r="AH13" i="11" s="1"/>
  <c r="AP12" i="11"/>
  <c r="AP13" i="11" s="1"/>
  <c r="W11" i="12"/>
  <c r="AE11" i="12"/>
  <c r="AM11" i="12"/>
  <c r="P12" i="12"/>
  <c r="P13" i="12" s="1"/>
  <c r="X12" i="12"/>
  <c r="X13" i="12" s="1"/>
  <c r="AF12" i="12"/>
  <c r="AF13" i="12" s="1"/>
  <c r="AN12" i="12"/>
  <c r="AN13" i="12" s="1"/>
  <c r="P11" i="12"/>
  <c r="X11" i="12"/>
  <c r="AF11" i="12"/>
  <c r="AN11" i="12"/>
  <c r="Q12" i="12"/>
  <c r="Q13" i="12" s="1"/>
  <c r="Y12" i="12"/>
  <c r="Y13" i="12" s="1"/>
  <c r="AG12" i="12"/>
  <c r="AG13" i="12" s="1"/>
  <c r="AO12" i="12"/>
  <c r="AO13" i="12" s="1"/>
  <c r="Q11" i="12"/>
  <c r="Y11" i="12"/>
  <c r="AG11" i="12"/>
  <c r="AO11" i="12"/>
  <c r="R12" i="12"/>
  <c r="R13" i="12" s="1"/>
  <c r="Z12" i="12"/>
  <c r="Z13" i="12" s="1"/>
  <c r="AH12" i="12"/>
  <c r="AH13" i="12" s="1"/>
  <c r="AP12" i="12"/>
  <c r="AP13" i="12" s="1"/>
  <c r="R11" i="12"/>
  <c r="Z11" i="12"/>
  <c r="AH11" i="12"/>
  <c r="AP11" i="12"/>
  <c r="S12" i="12"/>
  <c r="S13" i="12" s="1"/>
  <c r="AA12" i="12"/>
  <c r="AA13" i="12" s="1"/>
  <c r="AI12" i="12"/>
  <c r="AI13" i="12" s="1"/>
  <c r="AQ12" i="12"/>
  <c r="AQ13" i="12" s="1"/>
  <c r="U11" i="11"/>
  <c r="AC11" i="11"/>
  <c r="AK11" i="11"/>
  <c r="V12" i="11"/>
  <c r="V13" i="11" s="1"/>
  <c r="AD12" i="11"/>
  <c r="AD13" i="11" s="1"/>
  <c r="AL12" i="11"/>
  <c r="AL13" i="11" s="1"/>
  <c r="S11" i="12"/>
  <c r="AA11" i="12"/>
  <c r="AI11" i="12"/>
  <c r="AQ11" i="12"/>
  <c r="T12" i="12"/>
  <c r="T13" i="12" s="1"/>
  <c r="AB12" i="12"/>
  <c r="AB13" i="12" s="1"/>
  <c r="AJ12" i="12"/>
  <c r="AJ13" i="12" s="1"/>
  <c r="AZ7" i="11"/>
  <c r="V11" i="11"/>
  <c r="AD11" i="11"/>
  <c r="AL11" i="11"/>
  <c r="W12" i="11"/>
  <c r="W13" i="11" s="1"/>
  <c r="AE12" i="11"/>
  <c r="AE13" i="11" s="1"/>
  <c r="T11" i="12"/>
  <c r="AB11" i="12"/>
  <c r="AJ11" i="12"/>
  <c r="U12" i="12"/>
  <c r="U13" i="12" s="1"/>
  <c r="AC12" i="12"/>
  <c r="AC13" i="12" s="1"/>
</calcChain>
</file>

<file path=xl/sharedStrings.xml><?xml version="1.0" encoding="utf-8"?>
<sst xmlns="http://schemas.openxmlformats.org/spreadsheetml/2006/main" count="706" uniqueCount="403">
  <si>
    <t>（別添）</t>
    <rPh sb="1" eb="3">
      <t>ベッテン</t>
    </rPh>
    <phoneticPr fontId="6"/>
  </si>
  <si>
    <t>付表第二号（十二）  指定介護予防支援事業所の指定に係る記載事項・チェックリスト</t>
    <rPh sb="15" eb="17">
      <t>ヨボウ</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</si>
  <si>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</si>
  <si>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</si>
  <si>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標準様式</t>
    <rPh sb="0" eb="2">
      <t>ヒョウジュン</t>
    </rPh>
    <rPh sb="2" eb="4">
      <t>ヨウシキ</t>
    </rPh>
    <phoneticPr fontId="6"/>
  </si>
  <si>
    <t>新規指定申請
（※１）</t>
    <rPh sb="0" eb="2">
      <t>シンキ</t>
    </rPh>
    <rPh sb="2" eb="4">
      <t>シテイ</t>
    </rPh>
    <rPh sb="4" eb="6">
      <t>シンセイ</t>
    </rPh>
    <phoneticPr fontId="6"/>
  </si>
  <si>
    <t>備考</t>
    <rPh sb="0" eb="2">
      <t>ビコウ</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</si>
  <si>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</si>
  <si>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</si>
  <si>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</si>
  <si>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</si>
  <si>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平面図</t>
    <rPh sb="0" eb="3">
      <t>ヘイメンズ</t>
    </rPh>
    <phoneticPr fontId="6"/>
  </si>
  <si>
    <t>標準様式３</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</si>
  <si>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</si>
  <si>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</si>
  <si>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標準様式5</t>
    <rPh sb="2" eb="4">
      <t>ヨウシキ</t>
    </rPh>
    <phoneticPr fontId="6"/>
  </si>
  <si>
    <t>関係市町村並びに他の保健医療・福祉サービスの提供主体との連携の内容</t>
    <phoneticPr fontId="6"/>
  </si>
  <si>
    <t>誓約書</t>
    <rPh sb="0" eb="3">
      <t>セイヤクショ</t>
    </rPh>
    <phoneticPr fontId="6"/>
  </si>
  <si>
    <t>標準様式６</t>
    <rPh sb="2" eb="4">
      <t>ヨウシキ</t>
    </rPh>
    <phoneticPr fontId="6"/>
  </si>
  <si>
    <t>標準様式７</t>
    <rPh sb="2" eb="4">
      <t>ヨウシキ</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</si>
  <si>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</si>
  <si>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</si>
  <si>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</si>
  <si>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</si>
  <si>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</si>
  <si>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</si>
  <si>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</si>
  <si>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</si>
  <si>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</si>
  <si>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（標準様式７）</t>
    <rPh sb="1" eb="3">
      <t>ヒョウジュン</t>
    </rPh>
    <rPh sb="3" eb="5">
      <t>ヨウシキ</t>
    </rPh>
    <phoneticPr fontId="6"/>
  </si>
  <si>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6"/>
  </si>
  <si>
    <t>フリガナ</t>
    <phoneticPr fontId="6"/>
  </si>
  <si>
    <t>介護支援専門員番号</t>
    <rPh sb="0" eb="2">
      <t>カイゴ</t>
    </rPh>
    <rPh sb="2" eb="4">
      <t>シエン</t>
    </rPh>
    <rPh sb="4" eb="7">
      <t>センモンイン</t>
    </rPh>
    <rPh sb="7" eb="9">
      <t>バンゴウ</t>
    </rPh>
    <phoneticPr fontId="6"/>
  </si>
  <si>
    <t>氏　名</t>
    <rPh sb="0" eb="1">
      <t>シ</t>
    </rPh>
    <rPh sb="2" eb="3">
      <t>メイ</t>
    </rPh>
    <phoneticPr fontId="6"/>
  </si>
  <si>
    <t>（標準様式６）</t>
    <rPh sb="1" eb="3">
      <t>ヒョウジュン</t>
    </rPh>
    <rPh sb="3" eb="5">
      <t>ヨウシキ</t>
    </rPh>
    <phoneticPr fontId="6"/>
  </si>
  <si>
    <t>誓　約　書</t>
    <phoneticPr fontId="6"/>
  </si>
  <si>
    <t>年</t>
    <rPh sb="0" eb="1">
      <t>ネン</t>
    </rPh>
    <phoneticPr fontId="6"/>
  </si>
  <si>
    <t>月</t>
    <rPh sb="0" eb="1">
      <t>ゲツ</t>
    </rPh>
    <phoneticPr fontId="6"/>
  </si>
  <si>
    <t>日</t>
    <rPh sb="0" eb="1">
      <t>ニチ</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</si>
  <si>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</si>
  <si>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</si>
  <si>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</si>
  <si>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6"/>
  </si>
  <si>
    <t>別紙①：　地域密着型サービス事業所向け</t>
    <rPh sb="0" eb="2">
      <t>ベッシ</t>
    </rPh>
    <rPh sb="17" eb="18">
      <t>ム</t>
    </rPh>
    <phoneticPr fontId="6"/>
  </si>
  <si>
    <t>別紙②：　居宅介護支援事業所向け</t>
    <rPh sb="0" eb="2">
      <t>ベッシ</t>
    </rPh>
    <rPh sb="14" eb="15">
      <t>ム</t>
    </rPh>
    <phoneticPr fontId="6"/>
  </si>
  <si>
    <t>別紙③：　地域密着型介護予防サービス事業所向け</t>
    <rPh sb="0" eb="2">
      <t>ベッシ</t>
    </rPh>
    <rPh sb="21" eb="22">
      <t>ム</t>
    </rPh>
    <phoneticPr fontId="6"/>
  </si>
  <si>
    <t>別紙④：　介護予防支援事業所向け</t>
    <rPh sb="0" eb="2">
      <t>ベッシ</t>
    </rPh>
    <rPh sb="5" eb="11">
      <t>カイゴヨボウシエン</t>
    </rPh>
    <rPh sb="11" eb="14">
      <t>ジギョウショ</t>
    </rPh>
    <rPh sb="14" eb="15">
      <t>ム</t>
    </rPh>
    <phoneticPr fontId="6"/>
  </si>
  <si>
    <t>（該当に○）</t>
    <rPh sb="1" eb="3">
      <t>ガイトウ</t>
    </rPh>
    <phoneticPr fontId="6"/>
  </si>
  <si>
    <t>（別紙④：介護予防支援事業所向け）</t>
    <rPh sb="1" eb="3">
      <t>ベッシ</t>
    </rPh>
    <rPh sb="5" eb="7">
      <t>カイゴ</t>
    </rPh>
    <rPh sb="7" eb="9">
      <t>ヨボウ</t>
    </rPh>
    <rPh sb="9" eb="11">
      <t>シエン</t>
    </rPh>
    <rPh sb="11" eb="14">
      <t>ジギョウショ</t>
    </rPh>
    <rPh sb="14" eb="15">
      <t>ム</t>
    </rPh>
    <phoneticPr fontId="23"/>
  </si>
  <si>
    <t>介護保険法第115条の22第２項</t>
    <phoneticPr fontId="23"/>
  </si>
  <si>
    <t>一</t>
    <rPh sb="0" eb="1">
      <t>イチ</t>
    </rPh>
    <phoneticPr fontId="6"/>
  </si>
  <si>
    <t>申請者が市町村の条例で定める者でないとき。</t>
    <phoneticPr fontId="6"/>
  </si>
  <si>
    <t>二</t>
    <rPh sb="0" eb="1">
      <t>ニ</t>
    </rPh>
    <phoneticPr fontId="6"/>
  </si>
  <si>
    <t>当該申請に係る事業所の従業者の知識及び技能並びに人員が、第百十五条の二十四第一項の市町村の条例で定める基準及び同項の市町村の条例で定める員数を満たしていないとき。</t>
    <phoneticPr fontId="6"/>
  </si>
  <si>
    <t>三</t>
    <rPh sb="0" eb="1">
      <t>サン</t>
    </rPh>
    <phoneticPr fontId="6"/>
  </si>
  <si>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6"/>
  </si>
  <si>
    <t>三の二</t>
    <rPh sb="0" eb="1">
      <t>サン</t>
    </rPh>
    <rPh sb="2" eb="3">
      <t>ニ</t>
    </rPh>
    <phoneticPr fontId="6"/>
  </si>
  <si>
    <t>申請者が、禁錮以上の刑に処せられ、その執行を終わり、又は執行を受けることがなくなるまでの者であるとき。</t>
    <phoneticPr fontId="6"/>
  </si>
  <si>
    <t>四</t>
    <rPh sb="0" eb="1">
      <t>ヨン</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</si>
  <si>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</si>
  <si>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四の二</t>
    <rPh sb="0" eb="1">
      <t>ヨン</t>
    </rPh>
    <rPh sb="2" eb="3">
      <t>ニ</t>
    </rPh>
    <phoneticPr fontId="6"/>
  </si>
  <si>
    <t>申請者が、労働に関する法律の規定であって政令で定めるものにより罰金の刑に処せられ、その執行を終わり、又は執行を受けることがなくなるまでの者であるとき。</t>
    <phoneticPr fontId="6"/>
  </si>
  <si>
    <t>四の三</t>
    <rPh sb="0" eb="1">
      <t>ヨン</t>
    </rPh>
    <rPh sb="2" eb="3">
      <t>サン</t>
    </rPh>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</si>
  <si>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</si>
  <si>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五</t>
    <rPh sb="0" eb="1">
      <t>ゴ</t>
    </rPh>
    <phoneticPr fontId="6"/>
  </si>
  <si>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</si>
  <si>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五の二</t>
    <rPh sb="0" eb="1">
      <t>ゴ</t>
    </rPh>
    <rPh sb="2" eb="3">
      <t>ニ</t>
    </rPh>
    <phoneticPr fontId="6"/>
  </si>
  <si>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</si>
  <si>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t>
    <rPh sb="0" eb="1">
      <t>ロク</t>
    </rPh>
    <phoneticPr fontId="6"/>
  </si>
  <si>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6"/>
  </si>
  <si>
    <t>六の二</t>
    <rPh sb="0" eb="1">
      <t>ロク</t>
    </rPh>
    <rPh sb="2" eb="3">
      <t>ニ</t>
    </rPh>
    <phoneticPr fontId="6"/>
  </si>
  <si>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6"/>
  </si>
  <si>
    <t>六の三</t>
    <rPh sb="0" eb="1">
      <t>ロク</t>
    </rPh>
    <rPh sb="2" eb="3">
      <t>サン</t>
    </rPh>
    <phoneticPr fontId="6"/>
  </si>
  <si>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</si>
  <si>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七</t>
    <rPh sb="0" eb="1">
      <t>ナナ</t>
    </rPh>
    <phoneticPr fontId="6"/>
  </si>
  <si>
    <t>申請者が、指定の申請前五年以内に居宅サービス等に関し不正又は著しく不当な行為をした者であるとき。</t>
    <phoneticPr fontId="6"/>
  </si>
  <si>
    <t>八</t>
    <rPh sb="0" eb="1">
      <t>ハチ</t>
    </rPh>
    <phoneticPr fontId="6"/>
  </si>
  <si>
    <t>申請者が、法人で、その役員等のうちに第三号の二から第五号まで又は第六号から前号までのいずれかに該当する者のあるものであるとき。</t>
    <phoneticPr fontId="6"/>
  </si>
  <si>
    <t>九</t>
    <rPh sb="0" eb="1">
      <t>キュウ</t>
    </rPh>
    <phoneticPr fontId="6"/>
  </si>
  <si>
    <t>申請者が、法人でない事業所で、その管理者が第三号の二から第五号まで又は第六号から第七号までのいずれかに該当する者であるとき。</t>
    <phoneticPr fontId="6"/>
  </si>
  <si>
    <t>（標準様式５）</t>
    <rPh sb="1" eb="3">
      <t>ヒョウジュン</t>
    </rPh>
    <phoneticPr fontId="6"/>
  </si>
  <si>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</si>
  <si>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</si>
  <si>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</si>
  <si>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</si>
  <si>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</si>
  <si>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</si>
  <si>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３  苦情があったサービス事業者に対する対応方針等（居宅介護支援事業者の場合記入）</t>
    <phoneticPr fontId="6"/>
  </si>
  <si>
    <t>４  その他参考事項</t>
    <phoneticPr fontId="6"/>
  </si>
  <si>
    <t>備考  上の事項は例示であり、これにかかわらず苦情処理に係る対応方針を具体的に記してください。</t>
  </si>
  <si>
    <t>（標準様式３）</t>
    <rPh sb="1" eb="3">
      <t>ヒョウジュン</t>
    </rPh>
    <rPh sb="3" eb="5">
      <t>ヨウシキ</t>
    </rPh>
    <phoneticPr fontId="6"/>
  </si>
  <si>
    <t>事業所・施設の名称</t>
    <rPh sb="0" eb="3">
      <t>ジギョウショ</t>
    </rPh>
    <rPh sb="4" eb="6">
      <t>シセツ</t>
    </rPh>
    <rPh sb="7" eb="9">
      <t>メイショウ</t>
    </rPh>
    <phoneticPr fontId="6"/>
  </si>
  <si>
    <t>展示コーナー</t>
    <rPh sb="0" eb="2">
      <t>テンジ</t>
    </rPh>
    <phoneticPr fontId="6"/>
  </si>
  <si>
    <t>　調理室</t>
    <rPh sb="1" eb="4">
      <t>チョウリシツ</t>
    </rPh>
    <phoneticPr fontId="6"/>
  </si>
  <si>
    <t>　談話室</t>
    <rPh sb="1" eb="4">
      <t>ダンワシツ</t>
    </rPh>
    <phoneticPr fontId="6"/>
  </si>
  <si>
    <t>　相談室</t>
    <rPh sb="1" eb="4">
      <t>ソウダンシツ</t>
    </rPh>
    <phoneticPr fontId="6"/>
  </si>
  <si>
    <t>　診察室 40㎡</t>
    <rPh sb="1" eb="4">
      <t>シンサツシツ</t>
    </rPh>
    <phoneticPr fontId="6"/>
  </si>
  <si>
    <t>　30㎡</t>
    <phoneticPr fontId="6"/>
  </si>
  <si>
    <t>　20㎡</t>
    <phoneticPr fontId="6"/>
  </si>
  <si>
    <t>　調剤室</t>
    <rPh sb="1" eb="3">
      <t>チョウザイ</t>
    </rPh>
    <rPh sb="3" eb="4">
      <t>シツ</t>
    </rPh>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</si>
  <si>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</si>
  <si>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</si>
  <si>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</si>
  <si>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浴室 70㎡</t>
    <rPh sb="0" eb="2">
      <t>ヨクシツ</t>
    </rPh>
    <phoneticPr fontId="6"/>
  </si>
  <si>
    <t>　便所</t>
    <rPh sb="1" eb="3">
      <t>ベンジョ</t>
    </rPh>
    <phoneticPr fontId="6"/>
  </si>
  <si>
    <t>事務室 30㎡</t>
    <rPh sb="0" eb="3">
      <t>ジムシツ</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</si>
  <si>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</si>
  <si>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</si>
  <si>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</si>
  <si>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</si>
  <si>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（標準様式２）</t>
    <rPh sb="1" eb="3">
      <t>ヒョウジュン</t>
    </rPh>
    <phoneticPr fontId="6"/>
  </si>
  <si>
    <t>管 理 者 経 歴 書</t>
  </si>
  <si>
    <t>事業所又は施設の名称</t>
    <rPh sb="0" eb="3">
      <t>ジギョウショ</t>
    </rPh>
    <rPh sb="3" eb="4">
      <t>マタ</t>
    </rPh>
    <rPh sb="5" eb="7">
      <t>シセツ</t>
    </rPh>
    <rPh sb="8" eb="10">
      <t>メイショウ</t>
    </rPh>
    <phoneticPr fontId="6"/>
  </si>
  <si>
    <t>カナ</t>
    <phoneticPr fontId="6"/>
  </si>
  <si>
    <t>生年月日</t>
    <rPh sb="0" eb="2">
      <t>セイネン</t>
    </rPh>
    <rPh sb="2" eb="4">
      <t>ガッピ</t>
    </rPh>
    <phoneticPr fontId="6"/>
  </si>
  <si>
    <t>月</t>
    <rPh sb="0" eb="1">
      <t>ガツ</t>
    </rPh>
    <phoneticPr fontId="6"/>
  </si>
  <si>
    <t>氏名</t>
    <rPh sb="0" eb="2">
      <t>シメイ</t>
    </rPh>
    <phoneticPr fontId="6"/>
  </si>
  <si>
    <t>主 な 職 歴 等</t>
    <rPh sb="0" eb="1">
      <t>オモ</t>
    </rPh>
    <rPh sb="4" eb="5">
      <t>ショク</t>
    </rPh>
    <rPh sb="6" eb="7">
      <t>レキ</t>
    </rPh>
    <rPh sb="8" eb="9">
      <t>トウ</t>
    </rPh>
    <phoneticPr fontId="6"/>
  </si>
  <si>
    <t>年　月</t>
    <rPh sb="0" eb="1">
      <t>ネン</t>
    </rPh>
    <rPh sb="2" eb="3">
      <t>ガツ</t>
    </rPh>
    <phoneticPr fontId="6"/>
  </si>
  <si>
    <t>～</t>
    <phoneticPr fontId="6"/>
  </si>
  <si>
    <t>勤 務 先 等</t>
    <rPh sb="0" eb="1">
      <t>ツトム</t>
    </rPh>
    <rPh sb="2" eb="3">
      <t>ツトム</t>
    </rPh>
    <rPh sb="4" eb="5">
      <t>サキ</t>
    </rPh>
    <rPh sb="6" eb="7">
      <t>トウ</t>
    </rPh>
    <phoneticPr fontId="6"/>
  </si>
  <si>
    <t>職 務 内 容</t>
    <rPh sb="0" eb="1">
      <t>ショク</t>
    </rPh>
    <rPh sb="2" eb="3">
      <t>ツトム</t>
    </rPh>
    <rPh sb="4" eb="5">
      <t>ナイ</t>
    </rPh>
    <rPh sb="6" eb="7">
      <t>カタチ</t>
    </rPh>
    <phoneticPr fontId="6"/>
  </si>
  <si>
    <t>　別添</t>
    <rPh sb="1" eb="3">
      <t>ベッテン</t>
    </rPh>
    <phoneticPr fontId="6"/>
  </si>
  <si>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6"/>
  </si>
  <si>
    <t>（標準様式1）</t>
    <rPh sb="1" eb="3">
      <t>ヒョウジュン</t>
    </rPh>
    <rPh sb="3" eb="5">
      <t>ヨウシキ</t>
    </rPh>
    <phoneticPr fontId="6"/>
  </si>
  <si>
    <t>従業者の勤務の体制及び勤務形態一覧表</t>
    <phoneticPr fontId="5"/>
  </si>
  <si>
    <t>サービス種別</t>
    <rPh sb="4" eb="6">
      <t>シュベツ</t>
    </rPh>
    <phoneticPr fontId="5"/>
  </si>
  <si>
    <t>(</t>
    <phoneticPr fontId="5"/>
  </si>
  <si>
    <t>居宅介護支援</t>
    <rPh sb="0" eb="2">
      <t>キョタク</t>
    </rPh>
    <rPh sb="2" eb="4">
      <t>カイゴ</t>
    </rPh>
    <rPh sb="4" eb="6">
      <t>シエン</t>
    </rPh>
    <phoneticPr fontId="5"/>
  </si>
  <si>
    <t>）</t>
    <phoneticPr fontId="5"/>
  </si>
  <si>
    <t>令和</t>
    <rPh sb="0" eb="2">
      <t>レイワ</t>
    </rPh>
    <phoneticPr fontId="5"/>
  </si>
  <si>
    <t>)</t>
    <phoneticPr fontId="5"/>
  </si>
  <si>
    <t>年</t>
    <rPh sb="0" eb="1">
      <t>ネン</t>
    </rPh>
    <phoneticPr fontId="5"/>
  </si>
  <si>
    <t>月</t>
    <rPh sb="0" eb="1">
      <t>ゲツ</t>
    </rPh>
    <phoneticPr fontId="5"/>
  </si>
  <si>
    <t>事業所名</t>
    <rPh sb="0" eb="3">
      <t>ジギョウショ</t>
    </rPh>
    <rPh sb="3" eb="4">
      <t>メイ</t>
    </rPh>
    <phoneticPr fontId="5"/>
  </si>
  <si>
    <t>○○○○</t>
    <phoneticPr fontId="5"/>
  </si>
  <si>
    <t>(1)</t>
    <phoneticPr fontId="5"/>
  </si>
  <si>
    <t>４週</t>
  </si>
  <si>
    <t>(2)</t>
    <phoneticPr fontId="5"/>
  </si>
  <si>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</si>
  <si>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
  </si>
  <si>
    <t>時間/週</t>
    <rPh sb="0" eb="2">
      <t>ジカン</t>
    </rPh>
    <rPh sb="3" eb="4">
      <t>シュウ</t>
    </rPh>
    <phoneticPr fontId="5"/>
  </si>
  <si>
    <t>時間/月</t>
    <rPh sb="0" eb="2">
      <t>ジカン</t>
    </rPh>
    <rPh sb="3" eb="4">
      <t>ツキ</t>
    </rPh>
    <phoneticPr fontId="5"/>
  </si>
  <si>
    <t>(4) 利用者数（新規の場合は推定数）</t>
  </si>
  <si>
    <t>人</t>
    <rPh sb="0" eb="1">
      <t>ニン</t>
    </rPh>
    <phoneticPr fontId="5"/>
  </si>
  <si>
    <t>当月の日数</t>
    <rPh sb="0" eb="2">
      <t>トウゲツ</t>
    </rPh>
    <rPh sb="3" eb="5">
      <t>ニッスウ</t>
    </rPh>
    <phoneticPr fontId="5"/>
  </si>
  <si>
    <t>日</t>
    <rPh sb="0" eb="1">
      <t>ニチ</t>
    </rPh>
    <phoneticPr fontId="5"/>
  </si>
  <si>
    <t>No</t>
    <phoneticPr fontId="5"/>
  </si>
  <si>
    <t>(5) 
職種</t>
    <phoneticPr fontId="6"/>
  </si>
  <si>
    <t>(6)
勤務
形態</t>
    <phoneticPr fontId="6"/>
  </si>
  <si>
    <t>(7)
資格</t>
    <rPh sb="4" eb="6">
      <t>シカク</t>
    </rPh>
    <phoneticPr fontId="5"/>
  </si>
  <si>
    <t>(8) 氏　名</t>
    <phoneticPr fontId="6"/>
  </si>
  <si>
    <t>(9)</t>
    <phoneticPr fontId="5"/>
  </si>
  <si>
    <r>
      <t xml:space="preserve">(11)
</t>
    </r>
    <r>
      <rPr>
        <sz val="11"/>
        <rFont val="HGSｺﾞｼｯｸM"/>
        <family val="3"/>
        <charset val="128"/>
      </rPr>
      <t>週平均
勤務時間数</t>
    </r>
    <rPh sb="6" eb="8">
      <t>ヘイキン</t>
    </rPh>
    <rPh sb="9" eb="11">
      <t>キンム</t>
    </rPh>
    <rPh sb="11" eb="13">
      <t>ジカン</t>
    </rPh>
    <rPh sb="13" eb="14">
      <t>スウ</t>
    </rPh>
    <phoneticPr fontId="6"/>
  </si>
  <si>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</si>
  <si>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5"/>
  </si>
  <si>
    <t>2週目</t>
    <rPh sb="1" eb="2">
      <t>シュウ</t>
    </rPh>
    <rPh sb="2" eb="3">
      <t>メ</t>
    </rPh>
    <phoneticPr fontId="5"/>
  </si>
  <si>
    <t>3週目</t>
    <rPh sb="1" eb="2">
      <t>シュウ</t>
    </rPh>
    <rPh sb="2" eb="3">
      <t>メ</t>
    </rPh>
    <phoneticPr fontId="5"/>
  </si>
  <si>
    <t>4週目</t>
    <rPh sb="1" eb="2">
      <t>シュウ</t>
    </rPh>
    <rPh sb="2" eb="3">
      <t>メ</t>
    </rPh>
    <phoneticPr fontId="5"/>
  </si>
  <si>
    <t>5週目</t>
    <rPh sb="1" eb="2">
      <t>シュウ</t>
    </rPh>
    <rPh sb="2" eb="3">
      <t>メ</t>
    </rPh>
    <phoneticPr fontId="5"/>
  </si>
  <si>
    <t>管理者</t>
    <rPh sb="0" eb="3">
      <t>カンリシャ</t>
    </rPh>
    <phoneticPr fontId="5"/>
  </si>
  <si>
    <t>A</t>
  </si>
  <si>
    <t>主任介護支援専門員</t>
    <rPh sb="0" eb="2">
      <t>シュニン</t>
    </rPh>
    <rPh sb="2" eb="4">
      <t>カイゴ</t>
    </rPh>
    <rPh sb="4" eb="6">
      <t>シエン</t>
    </rPh>
    <rPh sb="6" eb="9">
      <t>センモンイン</t>
    </rPh>
    <phoneticPr fontId="5"/>
  </si>
  <si>
    <t>厚労　太郎</t>
    <rPh sb="0" eb="2">
      <t>コウロウ</t>
    </rPh>
    <rPh sb="3" eb="5">
      <t>タロウ</t>
    </rPh>
    <phoneticPr fontId="5"/>
  </si>
  <si>
    <t>介護支援専門員</t>
    <rPh sb="0" eb="2">
      <t>カイゴ</t>
    </rPh>
    <rPh sb="2" eb="4">
      <t>シエン</t>
    </rPh>
    <rPh sb="4" eb="7">
      <t>センモンイン</t>
    </rPh>
    <phoneticPr fontId="5"/>
  </si>
  <si>
    <t>○○　A郞</t>
    <rPh sb="4" eb="5">
      <t>ロウ</t>
    </rPh>
    <phoneticPr fontId="5"/>
  </si>
  <si>
    <t>○○　B子</t>
    <rPh sb="4" eb="5">
      <t>コ</t>
    </rPh>
    <phoneticPr fontId="5"/>
  </si>
  <si>
    <t>○○　C子</t>
    <rPh sb="4" eb="5">
      <t>コ</t>
    </rPh>
    <phoneticPr fontId="5"/>
  </si>
  <si>
    <t>C</t>
  </si>
  <si>
    <t>○○　D子</t>
    <rPh sb="4" eb="5">
      <t>コ</t>
    </rPh>
    <phoneticPr fontId="5"/>
  </si>
  <si>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5"/>
  </si>
  <si>
    <t>（勤務形態の記号）</t>
    <rPh sb="1" eb="3">
      <t>キンム</t>
    </rPh>
    <rPh sb="3" eb="5">
      <t>ケイタイ</t>
    </rPh>
    <rPh sb="6" eb="8">
      <t>キゴウ</t>
    </rPh>
    <phoneticPr fontId="5"/>
  </si>
  <si>
    <t>勤務形態</t>
    <rPh sb="0" eb="2">
      <t>キンム</t>
    </rPh>
    <rPh sb="2" eb="4">
      <t>ケイタイ</t>
    </rPh>
    <phoneticPr fontId="5"/>
  </si>
  <si>
    <t>勤務時間数合計</t>
    <rPh sb="0" eb="2">
      <t>キンム</t>
    </rPh>
    <rPh sb="2" eb="5">
      <t>ジカンスウ</t>
    </rPh>
    <rPh sb="5" eb="7">
      <t>ゴウケイ</t>
    </rPh>
    <phoneticPr fontId="5"/>
  </si>
  <si>
    <t>常勤換算の対象時間数</t>
    <rPh sb="0" eb="2">
      <t>ジョウキン</t>
    </rPh>
    <rPh sb="2" eb="4">
      <t>カンサン</t>
    </rPh>
    <rPh sb="5" eb="7">
      <t>タイショウ</t>
    </rPh>
    <rPh sb="7" eb="9">
      <t>ジカン</t>
    </rPh>
    <rPh sb="9" eb="10">
      <t>スウ</t>
    </rPh>
    <phoneticPr fontId="5"/>
  </si>
  <si>
    <t>常勤換算方法対象外の</t>
    <rPh sb="0" eb="2">
      <t>ジョウキン</t>
    </rPh>
    <rPh sb="2" eb="4">
      <t>カンサン</t>
    </rPh>
    <rPh sb="4" eb="6">
      <t>ホウホウ</t>
    </rPh>
    <rPh sb="6" eb="9">
      <t>タイショウガイ</t>
    </rPh>
    <phoneticPr fontId="5"/>
  </si>
  <si>
    <t>記号</t>
    <rPh sb="0" eb="2">
      <t>キゴウ</t>
    </rPh>
    <phoneticPr fontId="5"/>
  </si>
  <si>
    <t>区分</t>
    <rPh sb="0" eb="2">
      <t>クブン</t>
    </rPh>
    <phoneticPr fontId="5"/>
  </si>
  <si>
    <t>当月合計</t>
    <rPh sb="0" eb="2">
      <t>トウゲツ</t>
    </rPh>
    <rPh sb="2" eb="4">
      <t>ゴウケイ</t>
    </rPh>
    <phoneticPr fontId="5"/>
  </si>
  <si>
    <t>週平均</t>
    <rPh sb="0" eb="3">
      <t>シュウヘイキン</t>
    </rPh>
    <phoneticPr fontId="5"/>
  </si>
  <si>
    <t>常勤の従業者の人数</t>
    <rPh sb="0" eb="2">
      <t>ジョウキン</t>
    </rPh>
    <rPh sb="3" eb="6">
      <t>ジュウギョウシャ</t>
    </rPh>
    <rPh sb="7" eb="9">
      <t>ニンズウ</t>
    </rPh>
    <phoneticPr fontId="5"/>
  </si>
  <si>
    <t>A</t>
    <phoneticPr fontId="5"/>
  </si>
  <si>
    <t>常勤で専従</t>
    <rPh sb="0" eb="2">
      <t>ジョウキン</t>
    </rPh>
    <rPh sb="3" eb="5">
      <t>センジュウ</t>
    </rPh>
    <phoneticPr fontId="5"/>
  </si>
  <si>
    <t>B</t>
    <phoneticPr fontId="5"/>
  </si>
  <si>
    <t>常勤で兼務</t>
    <rPh sb="0" eb="2">
      <t>ジョウキン</t>
    </rPh>
    <rPh sb="3" eb="5">
      <t>ケンム</t>
    </rPh>
    <phoneticPr fontId="5"/>
  </si>
  <si>
    <t>C</t>
    <phoneticPr fontId="5"/>
  </si>
  <si>
    <t>非常勤で専従</t>
    <rPh sb="0" eb="3">
      <t>ヒジョウキン</t>
    </rPh>
    <rPh sb="4" eb="6">
      <t>センジュウ</t>
    </rPh>
    <phoneticPr fontId="5"/>
  </si>
  <si>
    <t>-</t>
    <phoneticPr fontId="5"/>
  </si>
  <si>
    <t>D</t>
    <phoneticPr fontId="5"/>
  </si>
  <si>
    <t>非常勤で兼務</t>
    <rPh sb="0" eb="3">
      <t>ヒジョウキン</t>
    </rPh>
    <rPh sb="4" eb="6">
      <t>ケンム</t>
    </rPh>
    <phoneticPr fontId="5"/>
  </si>
  <si>
    <t>合計</t>
    <rPh sb="0" eb="2">
      <t>ゴウケイ</t>
    </rPh>
    <phoneticPr fontId="5"/>
  </si>
  <si>
    <t>■ 常勤換算方法による人数</t>
    <rPh sb="2" eb="4">
      <t>ジョウキン</t>
    </rPh>
    <rPh sb="4" eb="6">
      <t>カンサン</t>
    </rPh>
    <rPh sb="6" eb="8">
      <t>ホウホウ</t>
    </rPh>
    <rPh sb="11" eb="13">
      <t>ニンズウ</t>
    </rPh>
    <phoneticPr fontId="5"/>
  </si>
  <si>
    <t>基準：</t>
    <rPh sb="0" eb="2">
      <t>キジュン</t>
    </rPh>
    <phoneticPr fontId="5"/>
  </si>
  <si>
    <t>週</t>
  </si>
  <si>
    <t>常勤換算の</t>
    <rPh sb="0" eb="2">
      <t>ジョウキン</t>
    </rPh>
    <rPh sb="2" eb="4">
      <t>カンサン</t>
    </rPh>
    <phoneticPr fontId="5"/>
  </si>
  <si>
    <t>常勤の従業者が</t>
    <rPh sb="0" eb="2">
      <t>ジョウキン</t>
    </rPh>
    <rPh sb="3" eb="6">
      <t>ジュウギョウシャ</t>
    </rPh>
    <phoneticPr fontId="5"/>
  </si>
  <si>
    <t>常勤換算後の人数</t>
    <rPh sb="0" eb="2">
      <t>ジョウキン</t>
    </rPh>
    <rPh sb="2" eb="4">
      <t>カンサン</t>
    </rPh>
    <rPh sb="4" eb="5">
      <t>ゴ</t>
    </rPh>
    <rPh sb="6" eb="8">
      <t>ニンズウ</t>
    </rPh>
    <phoneticPr fontId="5"/>
  </si>
  <si>
    <t>÷</t>
    <phoneticPr fontId="5"/>
  </si>
  <si>
    <t>＝</t>
    <phoneticPr fontId="5"/>
  </si>
  <si>
    <t>（小数点第2位以下切り捨て）</t>
    <rPh sb="1" eb="4">
      <t>ショウスウテン</t>
    </rPh>
    <rPh sb="4" eb="5">
      <t>ダイ</t>
    </rPh>
    <rPh sb="6" eb="7">
      <t>イ</t>
    </rPh>
    <rPh sb="7" eb="9">
      <t>イカ</t>
    </rPh>
    <rPh sb="9" eb="10">
      <t>キ</t>
    </rPh>
    <rPh sb="11" eb="12">
      <t>ス</t>
    </rPh>
    <phoneticPr fontId="5"/>
  </si>
  <si>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5"/>
  </si>
  <si>
    <t>常勤の従業者の人数</t>
  </si>
  <si>
    <t>常勤換算方法による人数</t>
    <rPh sb="0" eb="2">
      <t>ジョウキン</t>
    </rPh>
    <rPh sb="2" eb="4">
      <t>カンサン</t>
    </rPh>
    <rPh sb="4" eb="6">
      <t>ホウホウ</t>
    </rPh>
    <rPh sb="9" eb="11">
      <t>ニンズウ</t>
    </rPh>
    <phoneticPr fontId="5"/>
  </si>
  <si>
    <t>＋</t>
    <phoneticPr fontId="5"/>
  </si>
  <si>
    <t>≪提出不要≫</t>
    <rPh sb="1" eb="3">
      <t>テイシュツ</t>
    </rPh>
    <rPh sb="3" eb="5">
      <t>フヨウ</t>
    </rPh>
    <phoneticPr fontId="5"/>
  </si>
  <si>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6"/>
  </si>
  <si>
    <t>・・・直接入力する必要がある箇所です。</t>
    <rPh sb="3" eb="5">
      <t>チョクセツ</t>
    </rPh>
    <rPh sb="5" eb="7">
      <t>ニュウリョク</t>
    </rPh>
    <rPh sb="9" eb="11">
      <t>ヒツヨウ</t>
    </rPh>
    <rPh sb="14" eb="16">
      <t>カショ</t>
    </rPh>
    <phoneticPr fontId="5"/>
  </si>
  <si>
    <t>下記の記入方法に従って、入力してください。</t>
    <rPh sb="0" eb="2">
      <t>カキ</t>
    </rPh>
    <rPh sb="3" eb="5">
      <t>キニュウ</t>
    </rPh>
    <rPh sb="5" eb="7">
      <t>ホウホウ</t>
    </rPh>
    <rPh sb="8" eb="9">
      <t>シタガ</t>
    </rPh>
    <rPh sb="12" eb="14">
      <t>ニュウリョク</t>
    </rPh>
    <phoneticPr fontId="5"/>
  </si>
  <si>
    <t>・・・プルダウンから選択して入力する必要がある箇所です。</t>
    <rPh sb="10" eb="12">
      <t>センタク</t>
    </rPh>
    <rPh sb="14" eb="16">
      <t>ニュウリョク</t>
    </rPh>
    <rPh sb="18" eb="20">
      <t>ヒツヨウ</t>
    </rPh>
    <rPh sb="23" eb="25">
      <t>カショ</t>
    </rPh>
    <phoneticPr fontId="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</si>
  <si>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</si>
  <si>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
  </si>
  <si>
    <t>　(1) 「４週」・「暦月」のいずれかを選択してください。</t>
    <rPh sb="7" eb="8">
      <t>シュウ</t>
    </rPh>
    <rPh sb="11" eb="12">
      <t>レキ</t>
    </rPh>
    <rPh sb="12" eb="13">
      <t>ツキ</t>
    </rPh>
    <rPh sb="20" eb="22">
      <t>センタク</t>
    </rPh>
    <phoneticPr fontId="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</si>
  <si>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</si>
  <si>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</si>
  <si>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5"/>
  </si>
  <si>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
  </si>
  <si>
    <t xml:space="preserve"> 　　 記入の順序は、職種ごとにまとめてください。</t>
    <rPh sb="4" eb="6">
      <t>キニュウ</t>
    </rPh>
    <rPh sb="7" eb="9">
      <t>ジュンジョ</t>
    </rPh>
    <rPh sb="11" eb="13">
      <t>ショクシュ</t>
    </rPh>
    <phoneticPr fontId="5"/>
  </si>
  <si>
    <t>職種名</t>
    <rPh sb="0" eb="2">
      <t>ショクシュ</t>
    </rPh>
    <rPh sb="2" eb="3">
      <t>メイ</t>
    </rPh>
    <phoneticPr fontId="5"/>
  </si>
  <si>
    <t>介護予防支援担当職員</t>
    <rPh sb="0" eb="2">
      <t>カイゴ</t>
    </rPh>
    <rPh sb="2" eb="4">
      <t>ヨボウ</t>
    </rPh>
    <rPh sb="4" eb="6">
      <t>シエン</t>
    </rPh>
    <rPh sb="6" eb="8">
      <t>タントウ</t>
    </rPh>
    <rPh sb="8" eb="10">
      <t>ショクイン</t>
    </rPh>
    <phoneticPr fontId="5"/>
  </si>
  <si>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</si>
  <si>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
  </si>
  <si>
    <t>（注）常勤・非常勤の区分について</t>
    <rPh sb="1" eb="2">
      <t>チュウ</t>
    </rPh>
    <rPh sb="3" eb="5">
      <t>ジョウキン</t>
    </rPh>
    <rPh sb="6" eb="9">
      <t>ヒジョウキン</t>
    </rPh>
    <rPh sb="10" eb="12">
      <t>クブン</t>
    </rPh>
    <phoneticPr fontId="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</si>
  <si>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</si>
  <si>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</si>
  <si>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</si>
  <si>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</si>
  <si>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
  </si>
  <si>
    <t>　(8) 従業者の氏名を記入してください。</t>
    <rPh sb="5" eb="8">
      <t>ジュウギョウシャ</t>
    </rPh>
    <rPh sb="9" eb="11">
      <t>シメイ</t>
    </rPh>
    <rPh sb="12" eb="14">
      <t>キニュウ</t>
    </rPh>
    <phoneticPr fontId="5"/>
  </si>
  <si>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
  </si>
  <si>
    <t>　　  ※ 指定基準の確認に際しては、４週分の入力で差し支えありません。</t>
    <phoneticPr fontId="5"/>
  </si>
  <si>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</si>
  <si>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</si>
  <si>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</si>
  <si>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</si>
  <si>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
  </si>
  <si>
    <t>　　　 その他、特記事項欄としてもご活用ください。</t>
    <rPh sb="6" eb="7">
      <t>タ</t>
    </rPh>
    <rPh sb="8" eb="10">
      <t>トッキ</t>
    </rPh>
    <rPh sb="10" eb="12">
      <t>ジコウ</t>
    </rPh>
    <rPh sb="12" eb="13">
      <t>ラン</t>
    </rPh>
    <rPh sb="18" eb="20">
      <t>カツヨウ</t>
    </rPh>
    <phoneticPr fontId="6"/>
  </si>
  <si>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5"/>
  </si>
  <si>
    <t>　　　　○ 常勤換算方法とは、非常勤の従業者について「事業所の従業者の勤務延時間数を当該事業所において常勤の従業者が勤務すべき時間数で除することにより、</t>
    <phoneticPr fontId="5"/>
  </si>
  <si>
    <t>　　　　　常勤の従業者の員数に換算する方法」であるため、常勤の従業者については常勤換算方法によらず、実人数で計算する。</t>
    <phoneticPr fontId="5"/>
  </si>
  <si>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5"/>
  </si>
  <si>
    <t>　　　　　手入力すること。</t>
    <phoneticPr fontId="5"/>
  </si>
  <si>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</si>
  <si>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</si>
  <si>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
  </si>
  <si>
    <t>１．サービス種別</t>
    <rPh sb="6" eb="8">
      <t>シュベツ</t>
    </rPh>
    <phoneticPr fontId="5"/>
  </si>
  <si>
    <t>サービス種別名</t>
    <rPh sb="4" eb="6">
      <t>シュベツ</t>
    </rPh>
    <rPh sb="6" eb="7">
      <t>メイ</t>
    </rPh>
    <phoneticPr fontId="5"/>
  </si>
  <si>
    <t>介護予防支援</t>
    <rPh sb="0" eb="2">
      <t>カイゴ</t>
    </rPh>
    <rPh sb="2" eb="4">
      <t>ヨボウ</t>
    </rPh>
    <rPh sb="4" eb="6">
      <t>シエン</t>
    </rPh>
    <phoneticPr fontId="5"/>
  </si>
  <si>
    <t>２．職種名・資格名称</t>
    <rPh sb="2" eb="4">
      <t>ショクシュ</t>
    </rPh>
    <rPh sb="4" eb="5">
      <t>メイ</t>
    </rPh>
    <rPh sb="6" eb="8">
      <t>シカク</t>
    </rPh>
    <rPh sb="8" eb="10">
      <t>メイショウ</t>
    </rPh>
    <phoneticPr fontId="5"/>
  </si>
  <si>
    <t>ー</t>
    <phoneticPr fontId="5"/>
  </si>
  <si>
    <t>資格</t>
    <rPh sb="0" eb="2">
      <t>シカク</t>
    </rPh>
    <phoneticPr fontId="5"/>
  </si>
  <si>
    <t>保健師</t>
    <rPh sb="0" eb="3">
      <t>ホケンシ</t>
    </rPh>
    <phoneticPr fontId="5"/>
  </si>
  <si>
    <t>ー</t>
  </si>
  <si>
    <t>社会福祉士</t>
    <rPh sb="0" eb="2">
      <t>シャカイ</t>
    </rPh>
    <rPh sb="2" eb="5">
      <t>フクシシ</t>
    </rPh>
    <phoneticPr fontId="5"/>
  </si>
  <si>
    <t>経験ある看護師</t>
    <rPh sb="0" eb="2">
      <t>ケイケン</t>
    </rPh>
    <rPh sb="4" eb="7">
      <t>カンゴシ</t>
    </rPh>
    <phoneticPr fontId="5"/>
  </si>
  <si>
    <t>社会福祉主事（3年以上従事）</t>
    <rPh sb="0" eb="2">
      <t>シャカイ</t>
    </rPh>
    <rPh sb="2" eb="4">
      <t>フクシ</t>
    </rPh>
    <rPh sb="4" eb="6">
      <t>シュジ</t>
    </rPh>
    <rPh sb="8" eb="9">
      <t>ネン</t>
    </rPh>
    <rPh sb="9" eb="11">
      <t>イジョウ</t>
    </rPh>
    <rPh sb="11" eb="13">
      <t>ジュウジ</t>
    </rPh>
    <phoneticPr fontId="5"/>
  </si>
  <si>
    <t>【自治体の皆様へ】</t>
    <rPh sb="1" eb="4">
      <t>ジチタイ</t>
    </rPh>
    <rPh sb="5" eb="7">
      <t>ミナサマ</t>
    </rPh>
    <phoneticPr fontId="5"/>
  </si>
  <si>
    <t>※ INDIRECT関数使用のため、以下のとおりセルに「名前の定義」をしています。</t>
    <rPh sb="10" eb="12">
      <t>カンスウ</t>
    </rPh>
    <rPh sb="12" eb="14">
      <t>シヨウ</t>
    </rPh>
    <rPh sb="18" eb="20">
      <t>イカ</t>
    </rPh>
    <rPh sb="28" eb="30">
      <t>ナマエ</t>
    </rPh>
    <rPh sb="31" eb="33">
      <t>テイギ</t>
    </rPh>
    <phoneticPr fontId="5"/>
  </si>
  <si>
    <t>　15行目・・・「職種」</t>
    <rPh sb="3" eb="5">
      <t>ギョウメ</t>
    </rPh>
    <rPh sb="9" eb="11">
      <t>ショクシュ</t>
    </rPh>
    <phoneticPr fontId="5"/>
  </si>
  <si>
    <t>　C列・・・「管理者」</t>
    <rPh sb="2" eb="3">
      <t>レツ</t>
    </rPh>
    <rPh sb="7" eb="10">
      <t>カンリシャ</t>
    </rPh>
    <phoneticPr fontId="5"/>
  </si>
  <si>
    <t>　D列・・・「介護支援専門員」</t>
    <rPh sb="2" eb="3">
      <t>レツ</t>
    </rPh>
    <rPh sb="7" eb="9">
      <t>カイゴ</t>
    </rPh>
    <rPh sb="9" eb="11">
      <t>シエン</t>
    </rPh>
    <rPh sb="11" eb="14">
      <t>センモンイン</t>
    </rPh>
    <phoneticPr fontId="5"/>
  </si>
  <si>
    <t>　E列・・・「介護予防支援担当職員」</t>
    <rPh sb="2" eb="3">
      <t>レツ</t>
    </rPh>
    <rPh sb="7" eb="9">
      <t>カイゴ</t>
    </rPh>
    <rPh sb="9" eb="11">
      <t>ヨボウ</t>
    </rPh>
    <rPh sb="11" eb="13">
      <t>シエン</t>
    </rPh>
    <rPh sb="13" eb="15">
      <t>タントウ</t>
    </rPh>
    <rPh sb="15" eb="17">
      <t>ショクイン</t>
    </rPh>
    <phoneticPr fontId="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</si>
  <si>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
  </si>
  <si>
    <t>　行が足りない場合は、適宜追加してください。</t>
    <rPh sb="1" eb="2">
      <t>ギョウ</t>
    </rPh>
    <rPh sb="3" eb="4">
      <t>タ</t>
    </rPh>
    <rPh sb="7" eb="9">
      <t>バアイ</t>
    </rPh>
    <rPh sb="11" eb="13">
      <t>テキギ</t>
    </rPh>
    <rPh sb="13" eb="15">
      <t>ツイカ</t>
    </rPh>
    <phoneticPr fontId="5"/>
  </si>
  <si>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</si>
  <si>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
  </si>
  <si>
    <t>　・「数式」タブ　⇒　「名前の定義」を選択</t>
    <rPh sb="3" eb="5">
      <t>スウシキ</t>
    </rPh>
    <rPh sb="12" eb="14">
      <t>ナマエ</t>
    </rPh>
    <rPh sb="15" eb="17">
      <t>テイギ</t>
    </rPh>
    <rPh sb="19" eb="21">
      <t>センタク</t>
    </rPh>
    <phoneticPr fontId="5"/>
  </si>
  <si>
    <t>　・「名前」に職種名を入力</t>
    <rPh sb="3" eb="5">
      <t>ナマエ</t>
    </rPh>
    <rPh sb="7" eb="9">
      <t>ショクシュ</t>
    </rPh>
    <rPh sb="9" eb="10">
      <t>メイ</t>
    </rPh>
    <rPh sb="11" eb="13">
      <t>ニュウリョク</t>
    </rPh>
    <phoneticPr fontId="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</si>
  <si>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</si>
  <si>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
  </si>
  <si>
    <t>別紙様式第二号（一）</t>
  </si>
  <si>
    <t>指定地域密着型サービス事業所</t>
  </si>
  <si>
    <t>指定地域密着型介護予防サービス事業所</t>
  </si>
  <si>
    <t>指定居宅介護支援事業所</t>
  </si>
  <si>
    <t>指定介護予防支援事業所</t>
  </si>
  <si>
    <t>指定申請書</t>
  </si>
  <si>
    <t>年</t>
  </si>
  <si>
    <t>月</t>
  </si>
  <si>
    <t>日</t>
  </si>
  <si>
    <t>所在地</t>
  </si>
  <si>
    <t>申請者</t>
  </si>
  <si>
    <t>名称</t>
  </si>
  <si>
    <t>代表者職名・氏名</t>
  </si>
  <si>
    <t>介護保険法に規定する事業所に係る指定を受けたいので、下記のとおり、関係書類を添えて申請します。</t>
  </si>
  <si>
    <t>法人番号</t>
  </si>
  <si>
    <t>申　請　者</t>
  </si>
  <si>
    <t>フリガナ</t>
  </si>
  <si>
    <t>名　　称</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</si>
  <si>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</si>
  <si>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</si>
  <si>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</si>
  <si>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</si>
  <si>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</si>
  <si>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</si>
  <si>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</si>
  <si>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</si>
  <si>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</si>
  <si>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</si>
  <si>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</si>
  <si>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</si>
  <si>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</si>
  <si>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</si>
  <si>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</si>
  <si>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</si>
  <si>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</si>
  <si>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</si>
  <si>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代表者の職名・氏名・生年月日</t>
  </si>
  <si>
    <t>職名</t>
  </si>
  <si>
    <t>生年
月日</t>
  </si>
  <si>
    <t>氏　名</t>
  </si>
  <si>
    <t>代表者の住所</t>
  </si>
  <si>
    <t>　　　  法人の吸収合併又は吸収分割における指定申請時に☑</t>
  </si>
  <si>
    <t>指定を受けようとする事業所の種類</t>
  </si>
  <si>
    <t>同一所在地において行う事業等の種類</t>
  </si>
  <si>
    <t>指定申請
対象事業
（該当事業に○）</t>
  </si>
  <si>
    <t>既に指定を受けている事業
（該当事業に○）</t>
  </si>
  <si>
    <t>指定申請をする事業の開始予定年月日</t>
  </si>
  <si>
    <t>様　式</t>
  </si>
  <si>
    <t>共生型サービス申請時に☑</t>
  </si>
  <si>
    <t>地域密着型サービス</t>
  </si>
  <si>
    <t>夜間対応型訪問介護</t>
  </si>
  <si>
    <t>付表第二号（二）</t>
  </si>
  <si>
    <t>認知症対応型通所介護</t>
  </si>
  <si>
    <t>付表第二号（四）（五）</t>
  </si>
  <si>
    <t>小規模多機能型居宅介護</t>
  </si>
  <si>
    <t>付表第二号（六）</t>
  </si>
  <si>
    <t>認知症対応型共同生活介護</t>
  </si>
  <si>
    <t>付表第二号（七）</t>
  </si>
  <si>
    <t>地域密着型特定施設入居者生活介護</t>
  </si>
  <si>
    <t>付表第二号（八）</t>
  </si>
  <si>
    <t>地域密着型介護老人福祉施設入所者生活介護</t>
  </si>
  <si>
    <t>付表第二号（九）</t>
  </si>
  <si>
    <t>定期巡回・随時対応型訪問介護看護</t>
  </si>
  <si>
    <t>付表第二号（一）</t>
  </si>
  <si>
    <t>複合型サービス</t>
  </si>
  <si>
    <t>付表第二号（十）</t>
  </si>
  <si>
    <t>地域密着型通所介護</t>
  </si>
  <si>
    <t>付表第二号（三）</t>
  </si>
  <si>
    <t>居宅介護支援事業</t>
  </si>
  <si>
    <t>付表第二号（十一）</t>
  </si>
  <si>
    <t>介護予防支援事業</t>
  </si>
  <si>
    <t>付表第二号（十二）</t>
  </si>
  <si>
    <t>地域密着型
介護予防
サービス</t>
  </si>
  <si>
    <t>介護予防認知症対応型通所介護</t>
  </si>
  <si>
    <t>介護予防小規模多機能型居宅介護</t>
  </si>
  <si>
    <t>介護予防認知症対応型共同生活介護</t>
  </si>
  <si>
    <t>介護保険事業所番号</t>
  </si>
  <si>
    <t>（既に指定又は許可を受けている場合）</t>
  </si>
  <si>
    <t>医療機関コード等</t>
  </si>
  <si>
    <t>（保険医療機関として指定を受けている場合）</t>
  </si>
  <si>
    <t>備考</t>
  </si>
  <si>
    <t>１
２
３
４
５
６</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</si>
  <si>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</si>
  <si>
    <t>付表第二号（十二）  指定介護予防支援事業所の指定等に係る記載事項</t>
  </si>
  <si>
    <t>事 業 所</t>
  </si>
  <si>
    <t>名    称</t>
  </si>
  <si>
    <t xml:space="preserve"> －  </t>
  </si>
  <si>
    <t xml:space="preserve">    ）</t>
  </si>
  <si>
    <t>　　　　　</t>
  </si>
  <si>
    <t>FAX 番号</t>
  </si>
  <si>
    <t>管 理 者</t>
  </si>
  <si>
    <t>住所</t>
  </si>
  <si>
    <t>－</t>
  </si>
  <si>
    <t>)</t>
  </si>
  <si>
    <t>氏　　名</t>
  </si>
  <si>
    <t>生年月日</t>
  </si>
  <si>
    <t>当該介護予防支援事業所における他の職務との兼務の有無</t>
  </si>
  <si>
    <t>地域包括支援センターの従業者との兼務（兼務の場合のみ記入）</t>
  </si>
  <si>
    <t>兼務する職種
及び勤務時間等</t>
  </si>
  <si>
    <t>○人員に関する基準の確認に必要な事項</t>
  </si>
  <si>
    <t>従業者の職種・員数（人）</t>
  </si>
  <si>
    <t>担当職員</t>
  </si>
  <si>
    <t>専従</t>
  </si>
  <si>
    <t>兼務</t>
  </si>
  <si>
    <t>常  勤（人）</t>
  </si>
  <si>
    <t>非常勤（人）</t>
  </si>
  <si>
    <t>事業開始時の利用者の推定数</t>
  </si>
  <si>
    <t>人</t>
  </si>
  <si>
    <t>添付書類</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</si>
  <si>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</si>
  <si>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</si>
  <si>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指定申請書</t>
    <rPh sb="0" eb="2">
      <t>シテイ</t>
    </rPh>
    <rPh sb="2" eb="5">
      <t>シンセイショ</t>
    </rPh>
    <phoneticPr fontId="5"/>
  </si>
  <si>
    <t>付表</t>
    <rPh sb="0" eb="2">
      <t>フヒョウ</t>
    </rPh>
    <phoneticPr fontId="5"/>
  </si>
  <si>
    <t>届出書</t>
    <rPh sb="0" eb="3">
      <t>トドケデショ</t>
    </rPh>
    <phoneticPr fontId="5"/>
  </si>
  <si>
    <t>介護給付費算定に係る体制等に関する</t>
    <rPh sb="0" eb="5">
      <t>カイゴキュウフヒ</t>
    </rPh>
    <rPh sb="5" eb="7">
      <t>サンテイ</t>
    </rPh>
    <rPh sb="8" eb="9">
      <t>カカ</t>
    </rPh>
    <rPh sb="10" eb="12">
      <t>タイセイ</t>
    </rPh>
    <rPh sb="12" eb="13">
      <t>トウ</t>
    </rPh>
    <rPh sb="14" eb="15">
      <t>カン</t>
    </rPh>
    <phoneticPr fontId="5"/>
  </si>
  <si>
    <t>介護給付費算定に係る体制等状況一</t>
    <rPh sb="0" eb="5">
      <t>カイゴキュウフヒ</t>
    </rPh>
    <rPh sb="5" eb="7">
      <t>サンテイ</t>
    </rPh>
    <rPh sb="8" eb="9">
      <t>カカ</t>
    </rPh>
    <rPh sb="10" eb="12">
      <t>タイセイ</t>
    </rPh>
    <rPh sb="12" eb="13">
      <t>トウ</t>
    </rPh>
    <rPh sb="13" eb="15">
      <t>ジョウキョウ</t>
    </rPh>
    <rPh sb="15" eb="16">
      <t>イチ</t>
    </rPh>
    <phoneticPr fontId="5"/>
  </si>
  <si>
    <t>覧表（介護予防支援）</t>
    <rPh sb="0" eb="1">
      <t>ラン</t>
    </rPh>
    <rPh sb="1" eb="2">
      <t>ヒョウ</t>
    </rPh>
    <rPh sb="3" eb="7">
      <t>カイゴヨボウ</t>
    </rPh>
    <rPh sb="7" eb="9">
      <t>シエン</t>
    </rPh>
    <phoneticPr fontId="5"/>
  </si>
  <si>
    <t>潮来市長　</t>
    <rPh sb="0" eb="2">
      <t>イタコ</t>
    </rPh>
    <rPh sb="2" eb="4">
      <t>シチョウ</t>
    </rPh>
    <phoneticPr fontId="6"/>
  </si>
  <si>
    <t>様</t>
    <rPh sb="0" eb="1">
      <t>サマ</t>
    </rPh>
    <phoneticPr fontId="5"/>
  </si>
  <si>
    <t>管理者経歴書</t>
    <rPh sb="0" eb="3">
      <t>カンリシャ</t>
    </rPh>
    <rPh sb="3" eb="6">
      <t>ケイレキショ</t>
    </rPh>
    <phoneticPr fontId="5"/>
  </si>
  <si>
    <t>標準様式2</t>
    <rPh sb="0" eb="2">
      <t>ヒョウジュン</t>
    </rPh>
    <rPh sb="2" eb="4">
      <t>ヨウシキ</t>
    </rPh>
    <phoneticPr fontId="5"/>
  </si>
  <si>
    <t>潮来市長　　　　様</t>
    <rPh sb="0" eb="2">
      <t>イタコ</t>
    </rPh>
    <phoneticPr fontId="5"/>
  </si>
  <si>
    <r>
      <rPr>
        <sz val="12"/>
        <rFont val="ＭＳ 明朝"/>
        <family val="1"/>
      </rPr>
      <t>（参考様式</t>
    </r>
    <r>
      <rPr>
        <sz val="12"/>
        <rFont val="ＭＳ 明朝"/>
        <family val="1"/>
      </rPr>
      <t>4</t>
    </r>
    <r>
      <rPr>
        <sz val="12"/>
        <rFont val="ＭＳ 明朝"/>
        <family val="1"/>
      </rPr>
      <t>）</t>
    </r>
  </si>
  <si>
    <t>関係市区町村並びに他の保健・医療・福祉サービスの提供主体との連携の内容</t>
  </si>
  <si>
    <t>措　　置　　の　　概　　要　　</t>
  </si>
  <si>
    <t>１　関係市区町村との連携内容</t>
  </si>
  <si>
    <t>・サービス提供前の受給資格の確認等</t>
  </si>
  <si>
    <t>・居宅サービス計画の作成等</t>
  </si>
  <si>
    <t>・利用者に関する通知</t>
  </si>
  <si>
    <t>・事故発生時の対応等</t>
  </si>
  <si>
    <t>２　他の保健医療・福祉サービス提供主体との連携の内容</t>
  </si>
  <si>
    <t>・サービス提供困難時の対応</t>
  </si>
  <si>
    <t>・指定居宅サービス事業者との連携</t>
  </si>
  <si>
    <t>・介護保険施設との連携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</si>
</sst>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
    <numFmt numFmtId="178" formatCode="#,##0&quot;人&quot;"/>
    <numFmt numFmtId="179" formatCode="#,##0.##"/>
    <numFmt numFmtId="180" formatCode="#,##0.0;[Red]\-#,##0.0"/>
    <numFmt numFmtId="181" formatCode="#,##0.0&quot;人&quot;"/>
    <numFmt numFmtId="182" formatCode="yyyy&quot;年&quot;mm&quot;月&quot;dd&quot;日&quot;"/>
    <numFmt numFmtId="183" formatCode="yyyy&quot;年&quot;m&quot;月&quot;d&quot;日&quot;;@"/>
  </numFmts>
  <fonts count="61" x14ac:knownFonts="1">
    <font>
      <sz val="11"/>
      <color theme="1"/>
      <name val="游ゴシック"/>
      <family val="2"/>
      <charset val="128"/>
      <scheme val="minor"/>
    </font>
    <font>
      <sz val="11"/>
      <color theme="1"/>
      <name val="游ゴシック"/>
      <family val="2"/>
      <charset val="128"/>
      <scheme val="minor"/>
    </font>
    <font>
      <sz val="10"/>
      <color rgb="FF000000"/>
      <name val="Times New Roman"/>
      <family val="1"/>
    </font>
    <font>
      <sz val="10"/>
      <color rgb="FF000000"/>
      <name val="Times New Roman"/>
      <family val="1"/>
    </font>
    <font>
      <b/>
      <sz val="10"/>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sz val="11"/>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0.5"/>
      <color rgb="FF000000"/>
      <name val="游ゴシック"/>
      <family val="3"/>
      <charset val="128"/>
      <scheme val="minor"/>
    </font>
    <font>
      <b/>
      <sz val="12"/>
      <name val="游ゴシック"/>
      <family val="3"/>
      <charset val="128"/>
      <scheme val="minor"/>
    </font>
    <font>
      <b/>
      <sz val="10.5"/>
      <name val="游ゴシック"/>
      <family val="3"/>
      <charset val="128"/>
      <scheme val="minor"/>
    </font>
    <font>
      <sz val="10.5"/>
      <name val="游ゴシック"/>
      <family val="3"/>
      <charset val="128"/>
      <scheme val="minor"/>
    </font>
    <font>
      <sz val="10"/>
      <color rgb="FF000000"/>
      <name val="游ゴシック"/>
      <family val="3"/>
      <charset val="128"/>
      <scheme val="minor"/>
    </font>
    <font>
      <sz val="11"/>
      <color rgb="FF000000"/>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11"/>
      <name val="ＭＳ Ｐゴシック"/>
      <family val="3"/>
      <charset val="128"/>
    </font>
    <font>
      <sz val="9"/>
      <color rgb="FF000000"/>
      <name val="Meiryo UI"/>
      <family val="3"/>
      <charset val="128"/>
    </font>
    <font>
      <b/>
      <sz val="12"/>
      <color rgb="FF000000"/>
      <name val="游ゴシック"/>
      <family val="3"/>
      <charset val="128"/>
      <scheme val="minor"/>
    </font>
    <font>
      <sz val="9"/>
      <color rgb="FF000000"/>
      <name val="游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rgb="FF000000"/>
      <name val="Calibri"/>
      <family val="2"/>
    </font>
    <font>
      <sz val="16"/>
      <color theme="1"/>
      <name val="游ゴシック"/>
      <family val="2"/>
      <charset val="128"/>
      <scheme val="minor"/>
    </font>
    <font>
      <sz val="12"/>
      <name val="ＭＳ Ｐゴシック"/>
      <family val="3"/>
      <charset val="128"/>
    </font>
    <font>
      <sz val="10"/>
      <color rgb="FF000000"/>
      <name val="ＭＳ Ｐゴシック"/>
      <family val="3"/>
      <charset val="128"/>
    </font>
    <font>
      <b/>
      <sz val="10"/>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6"/>
      <color rgb="FF000000"/>
      <name val="ＭＳ Ｐゴシック"/>
      <family val="3"/>
      <charset val="128"/>
    </font>
    <font>
      <sz val="8"/>
      <color rgb="FF000000"/>
      <name val="ＭＳ Ｐゴシック"/>
      <family val="3"/>
      <charset val="128"/>
    </font>
    <font>
      <sz val="10"/>
      <name val="ＭＳ Ｐゴシック"/>
      <family val="3"/>
      <charset val="128"/>
    </font>
    <font>
      <b/>
      <sz val="12"/>
      <color rgb="FF000000"/>
      <name val="ＭＳ Ｐゴシック"/>
      <family val="3"/>
      <charset val="128"/>
    </font>
    <font>
      <sz val="10.5"/>
      <color rgb="FF000000"/>
      <name val="ＭＳ Ｐゴシック"/>
      <family val="3"/>
      <charset val="128"/>
    </font>
    <font>
      <sz val="12"/>
      <name val="ＭＳ Ｐゴシック"/>
      <family val="3"/>
    </font>
    <font>
      <sz val="12"/>
      <name val="ＭＳ 明朝"/>
      <family val="1"/>
    </font>
    <font>
      <b/>
      <sz val="14"/>
      <name val="ＭＳ 明朝"/>
      <family val="1"/>
    </font>
    <font>
      <sz val="11"/>
      <name val="ＭＳ 明朝"/>
      <family val="1"/>
    </font>
    <font>
      <b/>
      <sz val="11"/>
      <name val="ＭＳ 明朝"/>
      <family val="1"/>
    </font>
    <font>
      <sz val="10"/>
      <name val="ＭＳ 明朝"/>
      <family val="1"/>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rgb="FFFFFFFF"/>
        <bgColor rgb="FFF2F2F2"/>
      </patternFill>
    </fill>
    <fill>
      <patternFill patternType="solid">
        <fgColor rgb="FFD9D9D9"/>
        <bgColor rgb="FFC0C0C0"/>
      </patternFill>
    </fill>
    <fill>
      <patternFill patternType="solid">
        <fgColor rgb="FFFFFFFF"/>
        <bgColor rgb="FFFFFFCC"/>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dashed">
        <color auto="1"/>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bottom style="dashed">
        <color auto="1"/>
      </bottom>
      <diagonal/>
    </border>
    <border>
      <left style="thin">
        <color auto="1"/>
      </left>
      <right style="medium">
        <color auto="1"/>
      </right>
      <top style="dashed">
        <color auto="1"/>
      </top>
      <bottom/>
      <diagonal/>
    </border>
    <border>
      <left style="medium">
        <color auto="1"/>
      </left>
      <right style="thin">
        <color auto="1"/>
      </right>
      <top/>
      <bottom style="thin">
        <color auto="1"/>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s>
  <cellStyleXfs count="10">
    <xf numFmtId="0" fontId="0" fillId="0" borderId="0">
      <alignment vertical="center"/>
    </xf>
    <xf numFmtId="38" fontId="1" fillId="0" borderId="0" applyFont="0" applyFill="0" applyBorder="0" applyAlignment="0" applyProtection="0">
      <alignment vertical="center"/>
    </xf>
    <xf numFmtId="0" fontId="3" fillId="0" borderId="0"/>
    <xf numFmtId="0" fontId="11" fillId="0" borderId="0">
      <alignment vertical="center"/>
    </xf>
    <xf numFmtId="0" fontId="2" fillId="0" borderId="0"/>
    <xf numFmtId="0" fontId="22" fillId="0" borderId="0"/>
    <xf numFmtId="0" fontId="26" fillId="0" borderId="0"/>
    <xf numFmtId="0" fontId="45" fillId="0" borderId="0" applyBorder="0"/>
    <xf numFmtId="0" fontId="11" fillId="0" borderId="0"/>
    <xf numFmtId="0" fontId="55" fillId="0" borderId="0"/>
  </cellStyleXfs>
  <cellXfs count="611">
    <xf numFmtId="0" fontId="0" fillId="0" borderId="0" xfId="0">
      <alignment vertical="center"/>
    </xf>
    <xf numFmtId="0" fontId="4" fillId="2" borderId="0" xfId="2" applyFont="1" applyFill="1" applyAlignment="1">
      <alignment horizontal="left" vertical="center"/>
    </xf>
    <xf numFmtId="0" fontId="7" fillId="2" borderId="0" xfId="2" applyFont="1" applyFill="1" applyAlignment="1">
      <alignment horizontal="left" vertical="center"/>
    </xf>
    <xf numFmtId="0" fontId="8" fillId="2" borderId="0" xfId="2" applyFont="1" applyFill="1" applyAlignment="1">
      <alignment horizontal="left" vertical="center"/>
    </xf>
    <xf numFmtId="0" fontId="9" fillId="2" borderId="1" xfId="2" applyFont="1" applyFill="1" applyBorder="1" applyAlignment="1">
      <alignment horizontal="left" vertical="center"/>
    </xf>
    <xf numFmtId="0" fontId="9" fillId="2" borderId="1"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6" xfId="2" applyFont="1" applyFill="1" applyBorder="1" applyAlignment="1">
      <alignment horizontal="left" vertical="center"/>
    </xf>
    <xf numFmtId="0" fontId="9" fillId="2" borderId="7" xfId="2" applyFont="1" applyFill="1" applyBorder="1" applyAlignment="1">
      <alignment horizontal="center" vertical="center"/>
    </xf>
    <xf numFmtId="0" fontId="9" fillId="2" borderId="9" xfId="2" applyFont="1" applyFill="1" applyBorder="1" applyAlignment="1">
      <alignment horizontal="left" vertical="center"/>
    </xf>
    <xf numFmtId="0" fontId="9" fillId="2" borderId="4" xfId="2" applyFont="1" applyFill="1" applyBorder="1" applyAlignment="1">
      <alignment horizontal="left" vertical="center"/>
    </xf>
    <xf numFmtId="0" fontId="9" fillId="2" borderId="7" xfId="2" applyFont="1" applyFill="1" applyBorder="1" applyAlignment="1">
      <alignment horizontal="left" vertical="center"/>
    </xf>
    <xf numFmtId="0" fontId="9" fillId="2" borderId="0" xfId="2" applyFont="1" applyFill="1" applyAlignment="1">
      <alignment horizontal="left" vertical="center"/>
    </xf>
    <xf numFmtId="0" fontId="9" fillId="2" borderId="0" xfId="2" applyFont="1" applyFill="1" applyAlignment="1">
      <alignment horizontal="center" vertical="center"/>
    </xf>
    <xf numFmtId="0" fontId="9" fillId="2" borderId="0" xfId="2" applyFont="1" applyFill="1" applyAlignment="1">
      <alignment vertical="center"/>
    </xf>
    <xf numFmtId="0" fontId="9" fillId="2" borderId="0" xfId="2" applyFont="1" applyFill="1" applyAlignment="1">
      <alignment horizontal="left" vertical="top" wrapText="1"/>
    </xf>
    <xf numFmtId="0" fontId="9" fillId="2" borderId="3" xfId="2" applyFont="1" applyFill="1" applyBorder="1" applyAlignment="1">
      <alignment horizontal="left" vertical="center"/>
    </xf>
    <xf numFmtId="49" fontId="9" fillId="2" borderId="3" xfId="2" applyNumberFormat="1" applyFont="1" applyFill="1" applyBorder="1" applyAlignment="1">
      <alignment horizontal="left" vertical="center"/>
    </xf>
    <xf numFmtId="0" fontId="12" fillId="2" borderId="0" xfId="3" applyFont="1" applyFill="1">
      <alignment vertical="center"/>
    </xf>
    <xf numFmtId="0" fontId="12" fillId="2" borderId="11" xfId="3" applyFont="1" applyFill="1" applyBorder="1" applyAlignment="1">
      <alignment horizontal="center" vertical="center"/>
    </xf>
    <xf numFmtId="0" fontId="12" fillId="2" borderId="12" xfId="3" applyFont="1" applyFill="1" applyBorder="1" applyAlignment="1">
      <alignment horizontal="center" vertical="center"/>
    </xf>
    <xf numFmtId="0" fontId="14" fillId="2" borderId="13" xfId="3" applyFont="1" applyFill="1" applyBorder="1" applyAlignment="1">
      <alignment horizontal="left" vertical="center"/>
    </xf>
    <xf numFmtId="0" fontId="15" fillId="2" borderId="14" xfId="3" applyFont="1" applyFill="1" applyBorder="1" applyAlignment="1">
      <alignment horizontal="left" vertical="center"/>
    </xf>
    <xf numFmtId="0" fontId="16" fillId="2" borderId="0" xfId="4" applyFont="1" applyFill="1" applyAlignment="1">
      <alignment horizontal="left" vertical="top"/>
    </xf>
    <xf numFmtId="0" fontId="18" fillId="2" borderId="0" xfId="4" applyFont="1" applyFill="1" applyAlignment="1">
      <alignment horizontal="center" vertical="center"/>
    </xf>
    <xf numFmtId="0" fontId="19" fillId="2" borderId="0" xfId="4" applyFont="1" applyFill="1" applyAlignment="1">
      <alignment vertical="center"/>
    </xf>
    <xf numFmtId="0" fontId="19" fillId="2" borderId="0" xfId="4" applyFont="1" applyFill="1" applyAlignment="1">
      <alignment horizontal="right" vertical="center"/>
    </xf>
    <xf numFmtId="0" fontId="19" fillId="2" borderId="0" xfId="4" applyFont="1" applyFill="1" applyAlignment="1">
      <alignment horizontal="center" vertical="center"/>
    </xf>
    <xf numFmtId="0" fontId="19" fillId="2" borderId="0" xfId="4" applyFont="1" applyFill="1" applyAlignment="1">
      <alignment horizontal="left" vertical="center"/>
    </xf>
    <xf numFmtId="0" fontId="20" fillId="2" borderId="0" xfId="4" applyFont="1" applyFill="1"/>
    <xf numFmtId="0" fontId="16" fillId="2" borderId="0" xfId="4" applyFont="1" applyFill="1" applyAlignment="1">
      <alignment horizontal="left"/>
    </xf>
    <xf numFmtId="0" fontId="17" fillId="2" borderId="0" xfId="4" applyFont="1" applyFill="1" applyAlignment="1">
      <alignment horizontal="right" vertical="top"/>
    </xf>
    <xf numFmtId="0" fontId="16" fillId="2" borderId="15" xfId="4" applyFont="1" applyFill="1" applyBorder="1"/>
    <xf numFmtId="0" fontId="19" fillId="2" borderId="0" xfId="4" applyFont="1" applyFill="1" applyAlignment="1">
      <alignment horizontal="center" vertical="top"/>
    </xf>
    <xf numFmtId="0" fontId="8" fillId="2" borderId="0" xfId="4" applyFont="1" applyFill="1" applyAlignment="1">
      <alignment vertical="top"/>
    </xf>
    <xf numFmtId="0" fontId="8" fillId="2" borderId="0" xfId="4" applyFont="1" applyFill="1" applyAlignment="1">
      <alignment vertical="top" wrapText="1"/>
    </xf>
    <xf numFmtId="0" fontId="21" fillId="2" borderId="0" xfId="4" applyFont="1" applyFill="1" applyAlignment="1">
      <alignment horizontal="left" vertical="top"/>
    </xf>
    <xf numFmtId="0" fontId="16" fillId="2" borderId="1" xfId="4" applyFont="1" applyFill="1" applyBorder="1" applyAlignment="1">
      <alignment horizontal="center" vertical="center"/>
    </xf>
    <xf numFmtId="0" fontId="22" fillId="0" borderId="0" xfId="5"/>
    <xf numFmtId="0" fontId="24" fillId="0" borderId="0" xfId="5" applyFont="1" applyAlignment="1">
      <alignment wrapText="1"/>
    </xf>
    <xf numFmtId="0" fontId="24" fillId="0" borderId="5" xfId="5" applyFont="1" applyBorder="1" applyAlignment="1">
      <alignment vertical="top"/>
    </xf>
    <xf numFmtId="0" fontId="25" fillId="0" borderId="6" xfId="5" applyFont="1" applyBorder="1" applyAlignment="1">
      <alignment vertical="top" wrapText="1"/>
    </xf>
    <xf numFmtId="0" fontId="25" fillId="0" borderId="17" xfId="5" applyFont="1" applyBorder="1" applyAlignment="1">
      <alignment vertical="top"/>
    </xf>
    <xf numFmtId="0" fontId="24" fillId="0" borderId="18" xfId="5" applyFont="1" applyBorder="1" applyAlignment="1">
      <alignment vertical="top" wrapText="1"/>
    </xf>
    <xf numFmtId="0" fontId="25" fillId="0" borderId="8" xfId="5" applyFont="1" applyBorder="1" applyAlignment="1">
      <alignment vertical="top"/>
    </xf>
    <xf numFmtId="0" fontId="24" fillId="0" borderId="9" xfId="5" applyFont="1" applyBorder="1" applyAlignment="1">
      <alignment vertical="top" wrapText="1"/>
    </xf>
    <xf numFmtId="0" fontId="24" fillId="0" borderId="0" xfId="5" applyFont="1"/>
    <xf numFmtId="0" fontId="19" fillId="2" borderId="0" xfId="4" applyFont="1" applyFill="1" applyAlignment="1">
      <alignment horizontal="left" vertical="top"/>
    </xf>
    <xf numFmtId="0" fontId="20" fillId="2" borderId="0" xfId="4" applyFont="1" applyFill="1" applyAlignment="1">
      <alignment horizontal="left" vertical="top"/>
    </xf>
    <xf numFmtId="0" fontId="9" fillId="2" borderId="19" xfId="4" applyFont="1" applyFill="1" applyBorder="1" applyAlignment="1">
      <alignment horizontal="left" vertical="center" wrapText="1"/>
    </xf>
    <xf numFmtId="0" fontId="21" fillId="2" borderId="20" xfId="4" applyFont="1" applyFill="1" applyBorder="1" applyAlignment="1">
      <alignment horizontal="left" vertical="center" wrapText="1"/>
    </xf>
    <xf numFmtId="0" fontId="9" fillId="2" borderId="21" xfId="4" applyFont="1" applyFill="1" applyBorder="1" applyAlignment="1">
      <alignment horizontal="left" vertical="center" wrapText="1"/>
    </xf>
    <xf numFmtId="0" fontId="21" fillId="2" borderId="22" xfId="4" applyFont="1" applyFill="1" applyBorder="1" applyAlignment="1">
      <alignment horizontal="left" vertical="center" wrapText="1"/>
    </xf>
    <xf numFmtId="0" fontId="9" fillId="2" borderId="0" xfId="4" applyFont="1" applyFill="1" applyAlignment="1">
      <alignment horizontal="left" vertical="center" wrapText="1"/>
    </xf>
    <xf numFmtId="0" fontId="21" fillId="2" borderId="0" xfId="4" applyFont="1" applyFill="1" applyAlignment="1">
      <alignment horizontal="left" vertical="center" wrapText="1"/>
    </xf>
    <xf numFmtId="0" fontId="9" fillId="2" borderId="0" xfId="4" applyFont="1" applyFill="1" applyAlignment="1">
      <alignment horizontal="left" vertical="top" wrapText="1"/>
    </xf>
    <xf numFmtId="0" fontId="11" fillId="0" borderId="0" xfId="6" applyFont="1" applyAlignment="1">
      <alignment vertical="center"/>
    </xf>
    <xf numFmtId="0" fontId="26" fillId="0" borderId="0" xfId="6" applyAlignment="1">
      <alignment vertical="center"/>
    </xf>
    <xf numFmtId="0" fontId="26" fillId="0" borderId="39" xfId="6" applyBorder="1" applyAlignment="1">
      <alignment vertical="center"/>
    </xf>
    <xf numFmtId="0" fontId="26" fillId="0" borderId="40" xfId="6" applyBorder="1" applyAlignment="1">
      <alignment vertical="center"/>
    </xf>
    <xf numFmtId="0" fontId="26" fillId="0" borderId="41" xfId="6" applyBorder="1" applyAlignment="1">
      <alignment vertical="center"/>
    </xf>
    <xf numFmtId="0" fontId="26" fillId="0" borderId="27" xfId="6" applyBorder="1" applyAlignment="1">
      <alignment vertical="center"/>
    </xf>
    <xf numFmtId="0" fontId="26" fillId="0" borderId="4" xfId="6" applyBorder="1" applyAlignment="1">
      <alignment vertical="center"/>
    </xf>
    <xf numFmtId="0" fontId="26" fillId="0" borderId="5" xfId="6" applyBorder="1" applyAlignment="1">
      <alignment vertical="center"/>
    </xf>
    <xf numFmtId="0" fontId="26" fillId="0" borderId="16" xfId="6" applyBorder="1" applyAlignment="1">
      <alignment vertical="center"/>
    </xf>
    <xf numFmtId="0" fontId="26" fillId="0" borderId="28" xfId="6" applyBorder="1" applyAlignment="1">
      <alignment vertical="center"/>
    </xf>
    <xf numFmtId="0" fontId="26" fillId="0" borderId="42" xfId="6" applyBorder="1" applyAlignment="1">
      <alignment vertical="center"/>
    </xf>
    <xf numFmtId="0" fontId="26" fillId="0" borderId="17" xfId="6" applyBorder="1" applyAlignment="1">
      <alignment vertical="center"/>
    </xf>
    <xf numFmtId="0" fontId="26" fillId="0" borderId="6" xfId="6" applyBorder="1" applyAlignment="1">
      <alignment vertical="center"/>
    </xf>
    <xf numFmtId="0" fontId="26" fillId="0" borderId="18" xfId="6" applyBorder="1" applyAlignment="1">
      <alignment vertical="center"/>
    </xf>
    <xf numFmtId="0" fontId="26" fillId="0" borderId="8" xfId="6" applyBorder="1" applyAlignment="1">
      <alignment vertical="center"/>
    </xf>
    <xf numFmtId="0" fontId="26" fillId="0" borderId="7" xfId="6" applyBorder="1" applyAlignment="1">
      <alignment vertical="center"/>
    </xf>
    <xf numFmtId="0" fontId="26" fillId="0" borderId="15" xfId="6" applyBorder="1" applyAlignment="1">
      <alignment vertical="center"/>
    </xf>
    <xf numFmtId="0" fontId="26" fillId="0" borderId="9" xfId="6" applyBorder="1" applyAlignment="1">
      <alignment vertical="center"/>
    </xf>
    <xf numFmtId="0" fontId="26" fillId="0" borderId="29" xfId="6" applyBorder="1" applyAlignment="1">
      <alignment vertical="center"/>
    </xf>
    <xf numFmtId="0" fontId="26" fillId="0" borderId="43" xfId="6" applyBorder="1" applyAlignment="1">
      <alignment vertical="center"/>
    </xf>
    <xf numFmtId="0" fontId="26" fillId="0" borderId="30" xfId="6" applyBorder="1" applyAlignment="1">
      <alignment vertical="center"/>
    </xf>
    <xf numFmtId="0" fontId="26" fillId="0" borderId="0" xfId="6" applyAlignment="1">
      <alignment horizontal="right" vertical="center"/>
    </xf>
    <xf numFmtId="0" fontId="9" fillId="2" borderId="0" xfId="2" applyFont="1" applyFill="1" applyAlignment="1">
      <alignment horizontal="left" vertical="top"/>
    </xf>
    <xf numFmtId="0" fontId="21" fillId="2" borderId="0" xfId="2" applyFont="1" applyFill="1" applyAlignment="1">
      <alignment horizontal="center" vertical="top"/>
    </xf>
    <xf numFmtId="0" fontId="21" fillId="2" borderId="0" xfId="2" applyFont="1" applyFill="1" applyAlignment="1">
      <alignment horizontal="left" vertical="top"/>
    </xf>
    <xf numFmtId="0" fontId="21" fillId="2" borderId="10" xfId="2" applyFont="1" applyFill="1" applyBorder="1" applyAlignment="1">
      <alignment horizontal="center" vertical="top"/>
    </xf>
    <xf numFmtId="0" fontId="21" fillId="2" borderId="52" xfId="2" applyFont="1" applyFill="1" applyBorder="1" applyAlignment="1">
      <alignment horizontal="center" vertical="top"/>
    </xf>
    <xf numFmtId="0" fontId="21" fillId="2" borderId="65" xfId="2" applyFont="1" applyFill="1" applyBorder="1" applyAlignment="1">
      <alignment horizontal="center" vertical="top"/>
    </xf>
    <xf numFmtId="0" fontId="21" fillId="2" borderId="57" xfId="2" applyFont="1" applyFill="1" applyBorder="1" applyAlignment="1">
      <alignment horizontal="center" vertical="top"/>
    </xf>
    <xf numFmtId="0" fontId="30" fillId="0" borderId="0" xfId="0" applyFont="1">
      <alignment vertical="center"/>
    </xf>
    <xf numFmtId="0" fontId="30"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right" vertical="center"/>
    </xf>
    <xf numFmtId="0" fontId="32" fillId="0" borderId="0" xfId="0" applyFont="1" applyAlignment="1">
      <alignment horizontal="left" vertical="center"/>
    </xf>
    <xf numFmtId="0" fontId="30" fillId="0" borderId="0" xfId="0" applyFont="1" applyProtection="1">
      <alignment vertical="center"/>
      <protection locked="0"/>
    </xf>
    <xf numFmtId="0" fontId="31" fillId="0" borderId="0" xfId="0" applyFont="1">
      <alignment vertical="center"/>
    </xf>
    <xf numFmtId="0" fontId="31" fillId="0" borderId="0" xfId="0" applyFont="1" applyAlignment="1" applyProtection="1">
      <alignment horizontal="right" vertical="center"/>
      <protection locked="0"/>
    </xf>
    <xf numFmtId="0" fontId="31" fillId="0" borderId="0" xfId="0" applyFont="1" applyProtection="1">
      <alignment vertical="center"/>
      <protection locked="0"/>
    </xf>
    <xf numFmtId="0" fontId="32" fillId="0" borderId="0" xfId="0" applyFont="1" applyAlignment="1">
      <alignment horizontal="right" vertical="center"/>
    </xf>
    <xf numFmtId="0" fontId="32" fillId="2" borderId="0" xfId="0" applyFont="1" applyFill="1" applyAlignment="1">
      <alignment horizontal="center" vertical="center"/>
    </xf>
    <xf numFmtId="0" fontId="32" fillId="2" borderId="0" xfId="0" applyFont="1" applyFill="1" applyAlignment="1">
      <alignment horizontal="right" vertical="center"/>
    </xf>
    <xf numFmtId="0" fontId="32" fillId="2" borderId="0" xfId="0" applyFont="1" applyFill="1">
      <alignment vertical="center"/>
    </xf>
    <xf numFmtId="0" fontId="32" fillId="0" borderId="0" xfId="0" applyFont="1">
      <alignment vertical="center"/>
    </xf>
    <xf numFmtId="0" fontId="31" fillId="0" borderId="0" xfId="0" applyFont="1" applyAlignment="1">
      <alignment horizontal="center" vertical="center"/>
    </xf>
    <xf numFmtId="0" fontId="30" fillId="0" borderId="0" xfId="0" quotePrefix="1" applyFont="1" applyAlignment="1">
      <alignment horizontal="center" vertical="center"/>
    </xf>
    <xf numFmtId="0" fontId="30" fillId="2" borderId="0" xfId="0" applyFont="1" applyFill="1">
      <alignment vertical="center"/>
    </xf>
    <xf numFmtId="0" fontId="31" fillId="2" borderId="0" xfId="0" applyFont="1" applyFill="1" applyAlignment="1">
      <alignment horizontal="right" vertical="center"/>
    </xf>
    <xf numFmtId="0" fontId="31" fillId="2" borderId="0" xfId="0" applyFont="1" applyFill="1">
      <alignment vertical="center"/>
    </xf>
    <xf numFmtId="0" fontId="31" fillId="2" borderId="0" xfId="0" applyFont="1" applyFill="1" applyAlignment="1">
      <alignment horizontal="center" vertical="center"/>
    </xf>
    <xf numFmtId="0" fontId="30" fillId="2" borderId="0" xfId="0" applyFont="1" applyFill="1" applyAlignment="1">
      <alignment horizontal="center" vertical="center"/>
    </xf>
    <xf numFmtId="0" fontId="33" fillId="2" borderId="0" xfId="0" applyFont="1" applyFill="1" applyAlignment="1">
      <alignment horizontal="centerContinuous" vertical="center"/>
    </xf>
    <xf numFmtId="0" fontId="30" fillId="2" borderId="0" xfId="0" applyFont="1" applyFill="1" applyAlignment="1">
      <alignment horizontal="centerContinuous" vertical="center"/>
    </xf>
    <xf numFmtId="0" fontId="33" fillId="0" borderId="0" xfId="0" applyFont="1">
      <alignment vertical="center"/>
    </xf>
    <xf numFmtId="0" fontId="30" fillId="0" borderId="0" xfId="0" applyFont="1" applyAlignment="1">
      <alignment horizontal="center" vertical="center"/>
    </xf>
    <xf numFmtId="0" fontId="30" fillId="0" borderId="0" xfId="0" applyFont="1" applyAlignment="1">
      <alignment horizontal="right" vertical="center"/>
    </xf>
    <xf numFmtId="20" fontId="30" fillId="2" borderId="0" xfId="0" applyNumberFormat="1" applyFont="1" applyFill="1">
      <alignment vertical="center"/>
    </xf>
    <xf numFmtId="20" fontId="30" fillId="2" borderId="0" xfId="0" applyNumberFormat="1" applyFont="1" applyFill="1" applyAlignment="1">
      <alignment horizontal="center" vertical="center"/>
    </xf>
    <xf numFmtId="176" fontId="30" fillId="2" borderId="0" xfId="0" applyNumberFormat="1" applyFont="1" applyFill="1">
      <alignment vertical="center"/>
    </xf>
    <xf numFmtId="0" fontId="30" fillId="2" borderId="0" xfId="0" applyFont="1" applyFill="1" applyAlignment="1">
      <alignment horizontal="left" vertical="center"/>
    </xf>
    <xf numFmtId="0" fontId="33" fillId="0" borderId="0" xfId="0" applyFont="1" applyAlignment="1">
      <alignment horizontal="left" vertical="center"/>
    </xf>
    <xf numFmtId="0" fontId="34" fillId="0" borderId="0" xfId="0" applyFont="1">
      <alignment vertical="center"/>
    </xf>
    <xf numFmtId="0" fontId="34"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pplyProtection="1">
      <alignment horizontal="right" vertical="center"/>
      <protection locked="0"/>
    </xf>
    <xf numFmtId="0" fontId="34" fillId="0" borderId="0" xfId="0" applyFont="1" applyProtection="1">
      <alignment vertical="center"/>
      <protection locked="0"/>
    </xf>
    <xf numFmtId="0" fontId="33" fillId="0" borderId="60" xfId="0" applyFont="1" applyBorder="1" applyAlignment="1">
      <alignment horizontal="center" vertical="center"/>
    </xf>
    <xf numFmtId="0" fontId="33" fillId="0" borderId="1" xfId="0" applyFont="1" applyBorder="1" applyAlignment="1">
      <alignment horizontal="center" vertical="center"/>
    </xf>
    <xf numFmtId="0" fontId="33" fillId="0" borderId="61" xfId="0" applyFont="1" applyBorder="1" applyAlignment="1">
      <alignment horizontal="center" vertical="center"/>
    </xf>
    <xf numFmtId="0" fontId="33" fillId="0" borderId="81" xfId="0" applyFont="1" applyBorder="1" applyAlignment="1">
      <alignment horizontal="center" vertical="center" wrapText="1"/>
    </xf>
    <xf numFmtId="0" fontId="33" fillId="0" borderId="82" xfId="0" applyFont="1" applyBorder="1" applyAlignment="1">
      <alignment horizontal="center" vertical="center" wrapText="1"/>
    </xf>
    <xf numFmtId="0" fontId="33" fillId="0" borderId="83" xfId="0" applyFont="1" applyBorder="1" applyAlignment="1">
      <alignment horizontal="center" vertical="center" wrapText="1"/>
    </xf>
    <xf numFmtId="0" fontId="30" fillId="0" borderId="84" xfId="0" applyFont="1" applyBorder="1">
      <alignment vertical="center"/>
    </xf>
    <xf numFmtId="177" fontId="30" fillId="4" borderId="85" xfId="0" applyNumberFormat="1" applyFont="1" applyFill="1" applyBorder="1" applyAlignment="1" applyProtection="1">
      <alignment horizontal="center" vertical="center" shrinkToFit="1"/>
      <protection locked="0"/>
    </xf>
    <xf numFmtId="177" fontId="30" fillId="4" borderId="86" xfId="0" applyNumberFormat="1" applyFont="1" applyFill="1" applyBorder="1" applyAlignment="1" applyProtection="1">
      <alignment horizontal="center" vertical="center" shrinkToFit="1"/>
      <protection locked="0"/>
    </xf>
    <xf numFmtId="177" fontId="30" fillId="4" borderId="87" xfId="0" applyNumberFormat="1" applyFont="1" applyFill="1" applyBorder="1" applyAlignment="1" applyProtection="1">
      <alignment horizontal="center" vertical="center" shrinkToFit="1"/>
      <protection locked="0"/>
    </xf>
    <xf numFmtId="0" fontId="30" fillId="0" borderId="88" xfId="0" applyFont="1" applyBorder="1">
      <alignment vertical="center"/>
    </xf>
    <xf numFmtId="177" fontId="30" fillId="4" borderId="49" xfId="0" applyNumberFormat="1" applyFont="1" applyFill="1" applyBorder="1" applyAlignment="1" applyProtection="1">
      <alignment horizontal="center" vertical="center" shrinkToFit="1"/>
      <protection locked="0"/>
    </xf>
    <xf numFmtId="177" fontId="30" fillId="4" borderId="50" xfId="0" applyNumberFormat="1" applyFont="1" applyFill="1" applyBorder="1" applyAlignment="1" applyProtection="1">
      <alignment horizontal="center" vertical="center" shrinkToFit="1"/>
      <protection locked="0"/>
    </xf>
    <xf numFmtId="177" fontId="30" fillId="4" borderId="63" xfId="0" applyNumberFormat="1" applyFont="1" applyFill="1" applyBorder="1" applyAlignment="1" applyProtection="1">
      <alignment horizontal="center" vertical="center" shrinkToFit="1"/>
      <protection locked="0"/>
    </xf>
    <xf numFmtId="0" fontId="30" fillId="0" borderId="89" xfId="0" applyFont="1" applyBorder="1">
      <alignment vertical="center"/>
    </xf>
    <xf numFmtId="177" fontId="30" fillId="4" borderId="81" xfId="0" applyNumberFormat="1" applyFont="1" applyFill="1" applyBorder="1" applyAlignment="1" applyProtection="1">
      <alignment horizontal="center" vertical="center" shrinkToFit="1"/>
      <protection locked="0"/>
    </xf>
    <xf numFmtId="177" fontId="30" fillId="4" borderId="82" xfId="0" applyNumberFormat="1" applyFont="1" applyFill="1" applyBorder="1" applyAlignment="1" applyProtection="1">
      <alignment horizontal="center" vertical="center" shrinkToFit="1"/>
      <protection locked="0"/>
    </xf>
    <xf numFmtId="177" fontId="30" fillId="4" borderId="83" xfId="0" applyNumberFormat="1" applyFont="1" applyFill="1" applyBorder="1" applyAlignment="1" applyProtection="1">
      <alignment horizontal="center" vertical="center" shrinkToFit="1"/>
      <protection locked="0"/>
    </xf>
    <xf numFmtId="0" fontId="36" fillId="0" borderId="0" xfId="0" applyFont="1">
      <alignment vertical="center"/>
    </xf>
    <xf numFmtId="0" fontId="34" fillId="0" borderId="0" xfId="0" applyFont="1" applyAlignment="1">
      <alignment vertical="center" shrinkToFit="1"/>
    </xf>
    <xf numFmtId="0" fontId="35" fillId="0" borderId="0" xfId="0" applyFont="1" applyAlignment="1">
      <alignment vertical="center" shrinkToFit="1"/>
    </xf>
    <xf numFmtId="0" fontId="34" fillId="0" borderId="40" xfId="0" applyFont="1" applyBorder="1">
      <alignment vertical="center"/>
    </xf>
    <xf numFmtId="0" fontId="33" fillId="2" borderId="0" xfId="0" applyFont="1" applyFill="1">
      <alignment vertical="center"/>
    </xf>
    <xf numFmtId="0" fontId="33" fillId="0" borderId="0" xfId="0" applyFont="1" applyAlignment="1">
      <alignment horizontal="centerContinuous" vertical="center"/>
    </xf>
    <xf numFmtId="178" fontId="33" fillId="2" borderId="0" xfId="0" applyNumberFormat="1" applyFont="1" applyFill="1" applyAlignment="1">
      <alignment horizontal="center" vertical="center"/>
    </xf>
    <xf numFmtId="179" fontId="33" fillId="0" borderId="0" xfId="0" applyNumberFormat="1" applyFont="1">
      <alignment vertical="center"/>
    </xf>
    <xf numFmtId="0" fontId="33" fillId="2" borderId="0" xfId="0" applyFont="1" applyFill="1" applyAlignment="1">
      <alignment horizontal="center" vertical="center"/>
    </xf>
    <xf numFmtId="180" fontId="33" fillId="2" borderId="0" xfId="1" applyNumberFormat="1" applyFont="1" applyFill="1" applyBorder="1" applyAlignment="1" applyProtection="1">
      <alignment horizontal="right" vertical="center"/>
    </xf>
    <xf numFmtId="180" fontId="33" fillId="2" borderId="0" xfId="1" applyNumberFormat="1" applyFont="1" applyFill="1" applyBorder="1" applyAlignment="1" applyProtection="1">
      <alignment vertical="center"/>
    </xf>
    <xf numFmtId="176" fontId="33" fillId="2" borderId="0" xfId="0" applyNumberFormat="1" applyFont="1" applyFill="1">
      <alignment vertical="center"/>
    </xf>
    <xf numFmtId="0" fontId="33" fillId="0" borderId="0" xfId="0" applyFont="1" applyAlignment="1">
      <alignment horizontal="right" vertical="center"/>
    </xf>
    <xf numFmtId="0" fontId="37" fillId="0" borderId="0" xfId="0" applyFont="1">
      <alignment vertical="center"/>
    </xf>
    <xf numFmtId="0" fontId="33" fillId="2" borderId="0" xfId="0" applyFont="1" applyFill="1" applyAlignment="1">
      <alignment horizontal="left" vertical="center"/>
    </xf>
    <xf numFmtId="0" fontId="33" fillId="0" borderId="0" xfId="0" applyFont="1" applyAlignment="1">
      <alignment horizontal="center" vertical="center"/>
    </xf>
    <xf numFmtId="0" fontId="33" fillId="0" borderId="0" xfId="0" applyFont="1" applyAlignment="1">
      <alignment vertical="center" wrapText="1"/>
    </xf>
    <xf numFmtId="0" fontId="33" fillId="0" borderId="0" xfId="0" applyFont="1" applyAlignment="1">
      <alignment horizontal="justify" vertical="center" wrapText="1"/>
    </xf>
    <xf numFmtId="0" fontId="34" fillId="0" borderId="0" xfId="0" applyFont="1" applyAlignment="1" applyProtection="1">
      <alignment horizontal="left" vertical="center"/>
      <protection locked="0"/>
    </xf>
    <xf numFmtId="0" fontId="34" fillId="0" borderId="0" xfId="0" applyFont="1" applyAlignment="1" applyProtection="1">
      <alignment vertical="center" wrapText="1"/>
      <protection locked="0"/>
    </xf>
    <xf numFmtId="0" fontId="34" fillId="0" borderId="0" xfId="0" applyFont="1" applyAlignment="1" applyProtection="1">
      <alignment horizontal="justify" vertical="center" wrapText="1"/>
      <protection locked="0"/>
    </xf>
    <xf numFmtId="0" fontId="30" fillId="0" borderId="61" xfId="0" applyFont="1" applyBorder="1" applyAlignment="1">
      <alignment horizontal="center" vertical="center"/>
    </xf>
    <xf numFmtId="0" fontId="30" fillId="0" borderId="82" xfId="0" applyFont="1" applyBorder="1" applyAlignment="1">
      <alignment horizontal="center" vertical="center" wrapText="1"/>
    </xf>
    <xf numFmtId="0" fontId="34" fillId="0" borderId="0" xfId="0" applyFont="1" applyAlignment="1">
      <alignment vertical="center" wrapText="1"/>
    </xf>
    <xf numFmtId="0" fontId="34" fillId="0" borderId="0" xfId="0" applyFont="1" applyAlignment="1">
      <alignment horizontal="justify" vertical="center" wrapText="1"/>
    </xf>
    <xf numFmtId="0" fontId="30" fillId="0" borderId="90" xfId="0" applyFont="1" applyBorder="1">
      <alignment vertical="center"/>
    </xf>
    <xf numFmtId="177" fontId="30" fillId="4" borderId="60" xfId="0" applyNumberFormat="1" applyFont="1" applyFill="1" applyBorder="1" applyAlignment="1" applyProtection="1">
      <alignment horizontal="center" vertical="center" shrinkToFit="1"/>
      <protection locked="0"/>
    </xf>
    <xf numFmtId="177" fontId="30" fillId="4" borderId="1" xfId="0" applyNumberFormat="1" applyFont="1" applyFill="1" applyBorder="1" applyAlignment="1" applyProtection="1">
      <alignment horizontal="center" vertical="center" shrinkToFit="1"/>
      <protection locked="0"/>
    </xf>
    <xf numFmtId="177" fontId="30" fillId="4" borderId="61" xfId="0" applyNumberFormat="1" applyFont="1" applyFill="1" applyBorder="1" applyAlignment="1" applyProtection="1">
      <alignment horizontal="center" vertical="center" shrinkToFit="1"/>
      <protection locked="0"/>
    </xf>
    <xf numFmtId="0" fontId="33" fillId="0" borderId="0" xfId="0" applyFont="1" applyAlignment="1">
      <alignment vertical="center" shrinkToFit="1"/>
    </xf>
    <xf numFmtId="0" fontId="0" fillId="2" borderId="0" xfId="0" applyFill="1">
      <alignment vertical="center"/>
    </xf>
    <xf numFmtId="0" fontId="32" fillId="2" borderId="0" xfId="0" applyFont="1" applyFill="1" applyAlignment="1">
      <alignment horizontal="left" vertical="center"/>
    </xf>
    <xf numFmtId="0" fontId="34" fillId="2" borderId="0" xfId="0" applyFont="1" applyFill="1" applyAlignment="1">
      <alignment horizontal="left" vertical="center"/>
    </xf>
    <xf numFmtId="0" fontId="34" fillId="2" borderId="0" xfId="0" applyFont="1" applyFill="1">
      <alignment vertical="center"/>
    </xf>
    <xf numFmtId="0" fontId="34" fillId="4" borderId="1" xfId="0" applyFont="1" applyFill="1" applyBorder="1" applyAlignment="1">
      <alignment horizontal="left" vertical="center"/>
    </xf>
    <xf numFmtId="0" fontId="34" fillId="5" borderId="1" xfId="0" applyFont="1" applyFill="1" applyBorder="1" applyAlignment="1">
      <alignment horizontal="left" vertical="center"/>
    </xf>
    <xf numFmtId="0" fontId="38" fillId="2" borderId="0" xfId="0" applyFont="1" applyFill="1" applyAlignment="1">
      <alignment horizontal="left" vertical="center"/>
    </xf>
    <xf numFmtId="0" fontId="34" fillId="2" borderId="1" xfId="0" applyFont="1" applyFill="1" applyBorder="1" applyAlignment="1">
      <alignment horizontal="center" vertical="center"/>
    </xf>
    <xf numFmtId="0" fontId="34" fillId="2" borderId="1" xfId="0" applyFont="1" applyFill="1" applyBorder="1" applyAlignment="1">
      <alignment horizontal="left" vertical="center"/>
    </xf>
    <xf numFmtId="0" fontId="39" fillId="2" borderId="0" xfId="0" applyFont="1" applyFill="1" applyAlignment="1">
      <alignment horizontal="left" vertical="center"/>
    </xf>
    <xf numFmtId="0" fontId="34" fillId="2" borderId="0" xfId="0" applyFont="1" applyFill="1" applyAlignment="1">
      <alignment horizontal="left" vertical="center" wrapText="1"/>
    </xf>
    <xf numFmtId="0" fontId="39" fillId="2" borderId="0" xfId="0" applyFont="1" applyFill="1">
      <alignment vertical="center"/>
    </xf>
    <xf numFmtId="0" fontId="36" fillId="2" borderId="0" xfId="0" applyFont="1" applyFill="1">
      <alignment vertical="center"/>
    </xf>
    <xf numFmtId="0" fontId="39" fillId="2" borderId="0" xfId="0" applyFont="1" applyFill="1" applyAlignment="1">
      <alignment vertical="center" shrinkToFit="1"/>
    </xf>
    <xf numFmtId="0" fontId="42" fillId="2" borderId="0" xfId="0" applyFont="1" applyFill="1" applyAlignment="1">
      <alignment vertical="center" shrinkToFit="1"/>
    </xf>
    <xf numFmtId="0" fontId="34" fillId="2" borderId="0" xfId="0" applyFont="1" applyFill="1" applyAlignment="1">
      <alignment vertical="center" wrapText="1"/>
    </xf>
    <xf numFmtId="0" fontId="34" fillId="2" borderId="0" xfId="0" applyFont="1" applyFill="1" applyAlignment="1">
      <alignment vertical="center" textRotation="90"/>
    </xf>
    <xf numFmtId="0" fontId="21" fillId="2" borderId="0" xfId="0" applyFont="1" applyFill="1" applyAlignment="1">
      <alignment horizontal="left" vertical="center"/>
    </xf>
    <xf numFmtId="0" fontId="21" fillId="0" borderId="0" xfId="0" applyFont="1" applyAlignment="1">
      <alignment horizontal="left" vertical="center"/>
    </xf>
    <xf numFmtId="0" fontId="44" fillId="2" borderId="0" xfId="0" applyFont="1" applyFill="1">
      <alignment vertical="center"/>
    </xf>
    <xf numFmtId="0" fontId="44" fillId="2" borderId="1" xfId="0" applyFont="1" applyFill="1" applyBorder="1" applyAlignment="1">
      <alignment horizontal="center" vertical="center"/>
    </xf>
    <xf numFmtId="0" fontId="44" fillId="2" borderId="1" xfId="0" applyFont="1" applyFill="1" applyBorder="1" applyAlignment="1">
      <alignment vertical="center" shrinkToFit="1"/>
    </xf>
    <xf numFmtId="0" fontId="44" fillId="2" borderId="74" xfId="0" applyFont="1" applyFill="1" applyBorder="1" applyAlignment="1">
      <alignment horizontal="center" vertical="center" shrinkToFit="1"/>
    </xf>
    <xf numFmtId="0" fontId="30" fillId="2" borderId="91" xfId="0" applyFont="1" applyFill="1" applyBorder="1" applyAlignment="1">
      <alignment horizontal="center" vertical="center"/>
    </xf>
    <xf numFmtId="0" fontId="30" fillId="2" borderId="92" xfId="0" applyFont="1" applyFill="1" applyBorder="1" applyAlignment="1">
      <alignment horizontal="center" vertical="center"/>
    </xf>
    <xf numFmtId="0" fontId="30" fillId="2" borderId="93" xfId="0" applyFont="1" applyFill="1" applyBorder="1" applyAlignment="1">
      <alignment horizontal="center" vertical="center"/>
    </xf>
    <xf numFmtId="0" fontId="44" fillId="2" borderId="93" xfId="0" applyFont="1" applyFill="1" applyBorder="1" applyAlignment="1">
      <alignment horizontal="center" vertical="center"/>
    </xf>
    <xf numFmtId="0" fontId="44" fillId="2" borderId="94" xfId="0" applyFont="1" applyFill="1" applyBorder="1" applyAlignment="1">
      <alignment horizontal="center" vertical="center"/>
    </xf>
    <xf numFmtId="0" fontId="30" fillId="2" borderId="23" xfId="0" applyFont="1" applyFill="1" applyBorder="1">
      <alignment vertical="center"/>
    </xf>
    <xf numFmtId="0" fontId="30" fillId="2" borderId="2" xfId="0" applyFont="1" applyFill="1" applyBorder="1">
      <alignment vertical="center"/>
    </xf>
    <xf numFmtId="0" fontId="44" fillId="2" borderId="31" xfId="0" applyFont="1" applyFill="1" applyBorder="1">
      <alignment vertical="center"/>
    </xf>
    <xf numFmtId="0" fontId="44" fillId="2" borderId="24" xfId="0" applyFont="1" applyFill="1" applyBorder="1">
      <alignment vertical="center"/>
    </xf>
    <xf numFmtId="0" fontId="30" fillId="2" borderId="60" xfId="0" applyFont="1" applyFill="1" applyBorder="1">
      <alignment vertical="center"/>
    </xf>
    <xf numFmtId="0" fontId="44" fillId="2" borderId="1" xfId="0" applyFont="1" applyFill="1" applyBorder="1">
      <alignment vertical="center"/>
    </xf>
    <xf numFmtId="0" fontId="44" fillId="2" borderId="61" xfId="0" applyFont="1" applyFill="1" applyBorder="1">
      <alignment vertical="center"/>
    </xf>
    <xf numFmtId="0" fontId="30" fillId="2" borderId="1" xfId="0" applyFont="1" applyFill="1" applyBorder="1">
      <alignment vertical="center"/>
    </xf>
    <xf numFmtId="0" fontId="30" fillId="2" borderId="81" xfId="0" applyFont="1" applyFill="1" applyBorder="1">
      <alignment vertical="center"/>
    </xf>
    <xf numFmtId="0" fontId="44" fillId="2" borderId="82" xfId="0" applyFont="1" applyFill="1" applyBorder="1">
      <alignment vertical="center"/>
    </xf>
    <xf numFmtId="0" fontId="44" fillId="2" borderId="83" xfId="0" applyFont="1" applyFill="1" applyBorder="1">
      <alignment vertical="center"/>
    </xf>
    <xf numFmtId="49" fontId="48" fillId="0" borderId="95" xfId="7" applyNumberFormat="1" applyFont="1" applyBorder="1" applyAlignment="1">
      <alignment horizontal="center" vertical="center"/>
    </xf>
    <xf numFmtId="49" fontId="48" fillId="0" borderId="96" xfId="7" applyNumberFormat="1" applyFont="1" applyBorder="1" applyAlignment="1">
      <alignment horizontal="center" vertical="center"/>
    </xf>
    <xf numFmtId="0" fontId="11" fillId="0" borderId="0" xfId="8"/>
    <xf numFmtId="0" fontId="52" fillId="6" borderId="0" xfId="7" applyFont="1" applyFill="1" applyBorder="1" applyAlignment="1">
      <alignment vertical="center"/>
    </xf>
    <xf numFmtId="0" fontId="52" fillId="6" borderId="0" xfId="7" applyFont="1" applyFill="1"/>
    <xf numFmtId="0" fontId="52" fillId="6" borderId="0" xfId="7" applyFont="1" applyFill="1" applyAlignment="1">
      <alignment wrapText="1"/>
    </xf>
    <xf numFmtId="0" fontId="46" fillId="6" borderId="0" xfId="7" applyFont="1" applyFill="1" applyAlignment="1">
      <alignment horizontal="left" vertical="top"/>
    </xf>
    <xf numFmtId="0" fontId="54" fillId="6" borderId="16" xfId="7" applyFont="1" applyFill="1" applyBorder="1" applyAlignment="1">
      <alignment horizontal="center" vertical="center" wrapText="1"/>
    </xf>
    <xf numFmtId="0" fontId="46" fillId="6" borderId="0" xfId="7" applyFont="1" applyFill="1" applyBorder="1" applyAlignment="1">
      <alignment horizontal="center" vertical="center" wrapText="1"/>
    </xf>
    <xf numFmtId="0" fontId="46" fillId="6" borderId="0" xfId="7" applyFont="1" applyFill="1" applyBorder="1" applyAlignment="1">
      <alignment horizontal="left" vertical="center" wrapText="1"/>
    </xf>
    <xf numFmtId="49" fontId="46" fillId="6" borderId="16" xfId="7" applyNumberFormat="1" applyFont="1" applyFill="1" applyBorder="1" applyAlignment="1">
      <alignment horizontal="left" vertical="top"/>
    </xf>
    <xf numFmtId="0" fontId="46" fillId="6" borderId="16" xfId="7" applyFont="1" applyFill="1" applyBorder="1" applyAlignment="1">
      <alignment horizontal="center" vertical="center"/>
    </xf>
    <xf numFmtId="49" fontId="46" fillId="6" borderId="16" xfId="7" applyNumberFormat="1" applyFont="1" applyFill="1" applyBorder="1" applyAlignment="1">
      <alignment horizontal="left" vertical="center"/>
    </xf>
    <xf numFmtId="0" fontId="49" fillId="6" borderId="26" xfId="7" applyFont="1" applyFill="1" applyBorder="1" applyAlignment="1">
      <alignment horizontal="left" vertical="center"/>
    </xf>
    <xf numFmtId="0" fontId="54" fillId="6" borderId="17" xfId="7" applyFont="1" applyFill="1" applyBorder="1" applyAlignment="1">
      <alignment vertical="center" wrapText="1"/>
    </xf>
    <xf numFmtId="0" fontId="54" fillId="6" borderId="0" xfId="7" applyFont="1" applyFill="1" applyAlignment="1">
      <alignment vertical="center" wrapText="1"/>
    </xf>
    <xf numFmtId="0" fontId="46" fillId="6" borderId="28" xfId="7" applyFont="1" applyFill="1" applyBorder="1" applyAlignment="1">
      <alignment vertical="top" wrapText="1"/>
    </xf>
    <xf numFmtId="0" fontId="46" fillId="6" borderId="17" xfId="7" applyFont="1" applyFill="1" applyBorder="1" applyAlignment="1">
      <alignment vertical="center" wrapText="1"/>
    </xf>
    <xf numFmtId="0" fontId="46" fillId="6" borderId="0" xfId="7" applyFont="1" applyFill="1" applyAlignment="1">
      <alignment vertical="center" wrapText="1"/>
    </xf>
    <xf numFmtId="0" fontId="46" fillId="6" borderId="3" xfId="7" applyFont="1" applyFill="1" applyBorder="1" applyAlignment="1">
      <alignment horizontal="center" vertical="center" wrapText="1"/>
    </xf>
    <xf numFmtId="0" fontId="54" fillId="6" borderId="8" xfId="7" applyFont="1" applyFill="1" applyBorder="1" applyAlignment="1">
      <alignment vertical="center" wrapText="1"/>
    </xf>
    <xf numFmtId="0" fontId="54" fillId="6" borderId="15" xfId="7" applyFont="1" applyFill="1" applyBorder="1" applyAlignment="1">
      <alignment vertical="center" wrapText="1"/>
    </xf>
    <xf numFmtId="0" fontId="46" fillId="6" borderId="15" xfId="7" applyFont="1" applyFill="1" applyBorder="1" applyAlignment="1">
      <alignment horizontal="center" vertical="center" wrapText="1"/>
    </xf>
    <xf numFmtId="0" fontId="46" fillId="6" borderId="28" xfId="7" applyFont="1" applyFill="1" applyBorder="1" applyAlignment="1">
      <alignment vertical="center" wrapText="1"/>
    </xf>
    <xf numFmtId="0" fontId="49" fillId="6" borderId="0" xfId="7" applyFont="1" applyFill="1" applyAlignment="1">
      <alignment horizontal="left" vertical="top"/>
    </xf>
    <xf numFmtId="0" fontId="9" fillId="2" borderId="42" xfId="2" applyFont="1" applyFill="1" applyBorder="1" applyAlignment="1">
      <alignment horizontal="center" vertical="center"/>
    </xf>
    <xf numFmtId="0" fontId="9" fillId="2" borderId="16" xfId="2" applyFont="1" applyFill="1" applyBorder="1" applyAlignment="1">
      <alignment vertical="center"/>
    </xf>
    <xf numFmtId="0" fontId="9" fillId="2" borderId="15" xfId="2" applyFont="1" applyFill="1" applyBorder="1" applyAlignment="1">
      <alignment vertical="center"/>
    </xf>
    <xf numFmtId="0" fontId="9" fillId="2" borderId="4" xfId="2" applyFont="1" applyFill="1" applyBorder="1" applyAlignment="1">
      <alignment vertical="center"/>
    </xf>
    <xf numFmtId="0" fontId="9" fillId="2" borderId="7" xfId="2" applyFont="1" applyFill="1" applyBorder="1" applyAlignment="1">
      <alignment vertical="center"/>
    </xf>
    <xf numFmtId="0" fontId="10" fillId="2" borderId="4" xfId="2" applyFont="1" applyFill="1" applyBorder="1" applyAlignment="1">
      <alignment horizontal="left" vertical="center" wrapText="1"/>
    </xf>
    <xf numFmtId="0" fontId="10" fillId="2" borderId="7" xfId="2" applyFont="1" applyFill="1" applyBorder="1" applyAlignment="1">
      <alignment horizontal="left" vertical="center" wrapText="1"/>
    </xf>
    <xf numFmtId="0" fontId="46" fillId="8" borderId="0" xfId="7" applyFont="1" applyFill="1" applyBorder="1" applyAlignment="1">
      <alignment vertical="center"/>
    </xf>
    <xf numFmtId="0" fontId="46" fillId="8" borderId="0" xfId="7" applyFont="1" applyFill="1" applyBorder="1" applyAlignment="1">
      <alignment horizontal="center" vertical="center"/>
    </xf>
    <xf numFmtId="0" fontId="46" fillId="8" borderId="16" xfId="7" applyFont="1" applyFill="1" applyBorder="1" applyAlignment="1">
      <alignment vertical="center"/>
    </xf>
    <xf numFmtId="0" fontId="46" fillId="8" borderId="3" xfId="7" applyFont="1" applyFill="1" applyBorder="1" applyAlignment="1">
      <alignment vertical="center"/>
    </xf>
    <xf numFmtId="0" fontId="46" fillId="8" borderId="10" xfId="7" applyFont="1" applyFill="1" applyBorder="1" applyAlignment="1">
      <alignment vertical="center"/>
    </xf>
    <xf numFmtId="0" fontId="51" fillId="8" borderId="10" xfId="7" applyFont="1" applyFill="1" applyBorder="1" applyAlignment="1">
      <alignment vertical="center"/>
    </xf>
    <xf numFmtId="0" fontId="46" fillId="8" borderId="102" xfId="7" applyFont="1" applyFill="1" applyBorder="1" applyAlignment="1">
      <alignment horizontal="center" vertical="center"/>
    </xf>
    <xf numFmtId="0" fontId="46" fillId="8" borderId="100" xfId="7" applyFont="1" applyFill="1" applyBorder="1" applyAlignment="1">
      <alignment horizontal="center" vertical="center"/>
    </xf>
    <xf numFmtId="0" fontId="46" fillId="8" borderId="101" xfId="7" applyFont="1" applyFill="1" applyBorder="1" applyAlignment="1">
      <alignment horizontal="center" vertical="center"/>
    </xf>
    <xf numFmtId="0" fontId="46" fillId="8" borderId="99" xfId="7" applyFont="1" applyFill="1" applyBorder="1" applyAlignment="1">
      <alignment horizontal="center" vertical="center"/>
    </xf>
    <xf numFmtId="0" fontId="46" fillId="8" borderId="2" xfId="7" applyFont="1" applyFill="1" applyBorder="1" applyAlignment="1">
      <alignment vertical="center"/>
    </xf>
    <xf numFmtId="0" fontId="46" fillId="8" borderId="9" xfId="7" applyFont="1" applyFill="1" applyBorder="1" applyAlignment="1">
      <alignment vertical="center"/>
    </xf>
    <xf numFmtId="0" fontId="46" fillId="8" borderId="15" xfId="7" applyFont="1" applyFill="1" applyBorder="1" applyAlignment="1">
      <alignment vertical="center"/>
    </xf>
    <xf numFmtId="0" fontId="51" fillId="8" borderId="15" xfId="7" applyFont="1" applyFill="1" applyBorder="1" applyAlignment="1">
      <alignment vertical="center"/>
    </xf>
    <xf numFmtId="0" fontId="46" fillId="8" borderId="8" xfId="7" applyFont="1" applyFill="1" applyBorder="1" applyAlignment="1">
      <alignment vertical="center"/>
    </xf>
    <xf numFmtId="0" fontId="50" fillId="8" borderId="10" xfId="7" applyFont="1" applyFill="1" applyBorder="1" applyAlignment="1">
      <alignment vertical="center"/>
    </xf>
    <xf numFmtId="183" fontId="46" fillId="8" borderId="10" xfId="7" applyNumberFormat="1" applyFont="1" applyFill="1" applyBorder="1" applyAlignment="1">
      <alignment horizontal="center" vertical="center"/>
    </xf>
    <xf numFmtId="0" fontId="50" fillId="8" borderId="2" xfId="7" applyFont="1" applyFill="1" applyBorder="1" applyAlignment="1">
      <alignment vertical="center"/>
    </xf>
    <xf numFmtId="0" fontId="46" fillId="8" borderId="10" xfId="7" applyFont="1" applyFill="1" applyBorder="1" applyAlignment="1">
      <alignment horizontal="center" vertical="center"/>
    </xf>
    <xf numFmtId="0" fontId="46" fillId="8" borderId="3" xfId="7" applyFont="1" applyFill="1" applyBorder="1" applyAlignment="1">
      <alignment horizontal="center" vertical="center" textRotation="255" wrapText="1"/>
    </xf>
    <xf numFmtId="0" fontId="46" fillId="8" borderId="10" xfId="7" applyFont="1" applyFill="1" applyBorder="1" applyAlignment="1">
      <alignment horizontal="center" vertical="center" textRotation="255" wrapText="1"/>
    </xf>
    <xf numFmtId="0" fontId="46" fillId="8" borderId="2" xfId="7" applyFont="1" applyFill="1" applyBorder="1" applyAlignment="1">
      <alignment horizontal="left" vertical="center"/>
    </xf>
    <xf numFmtId="0" fontId="46" fillId="8" borderId="17" xfId="7" applyFont="1" applyFill="1" applyBorder="1" applyAlignment="1">
      <alignment vertical="center"/>
    </xf>
    <xf numFmtId="0" fontId="46" fillId="8" borderId="18" xfId="7" applyFont="1" applyFill="1" applyBorder="1" applyAlignment="1">
      <alignment horizontal="center" vertical="center" textRotation="255" wrapText="1"/>
    </xf>
    <xf numFmtId="0" fontId="46" fillId="8" borderId="0" xfId="7" applyFont="1" applyFill="1" applyBorder="1" applyAlignment="1">
      <alignment horizontal="center" vertical="center" textRotation="255" wrapText="1"/>
    </xf>
    <xf numFmtId="0" fontId="46" fillId="8" borderId="17" xfId="7" applyFont="1" applyFill="1" applyBorder="1" applyAlignment="1">
      <alignment horizontal="left" vertical="center"/>
    </xf>
    <xf numFmtId="0" fontId="46" fillId="8" borderId="0" xfId="7" applyFont="1" applyFill="1" applyAlignment="1">
      <alignment vertical="center"/>
    </xf>
    <xf numFmtId="0" fontId="49" fillId="8" borderId="16" xfId="7" applyFont="1" applyFill="1" applyBorder="1" applyAlignment="1">
      <alignment vertical="center" wrapText="1"/>
    </xf>
    <xf numFmtId="0" fontId="49" fillId="8" borderId="10" xfId="7" applyFont="1" applyFill="1" applyBorder="1" applyAlignment="1">
      <alignment vertical="center" wrapText="1"/>
    </xf>
    <xf numFmtId="0" fontId="46" fillId="8" borderId="0" xfId="7" applyFont="1" applyFill="1" applyAlignment="1">
      <alignment horizontal="center" vertical="center" wrapText="1"/>
    </xf>
    <xf numFmtId="0" fontId="46" fillId="8" borderId="16" xfId="7" applyFont="1" applyFill="1" applyBorder="1" applyAlignment="1">
      <alignment vertical="center" wrapText="1"/>
    </xf>
    <xf numFmtId="0" fontId="46" fillId="8" borderId="16" xfId="7" applyFont="1" applyFill="1" applyBorder="1" applyAlignment="1">
      <alignment horizontal="center" vertical="center" wrapText="1"/>
    </xf>
    <xf numFmtId="0" fontId="48" fillId="8" borderId="0" xfId="8" applyFont="1" applyFill="1" applyAlignment="1">
      <alignment vertical="center"/>
    </xf>
    <xf numFmtId="49" fontId="46" fillId="8" borderId="10" xfId="7" applyNumberFormat="1" applyFont="1" applyFill="1" applyBorder="1" applyAlignment="1">
      <alignment vertical="center"/>
    </xf>
    <xf numFmtId="49" fontId="49" fillId="8" borderId="10" xfId="7" applyNumberFormat="1" applyFont="1" applyFill="1" applyBorder="1" applyAlignment="1">
      <alignment vertical="center"/>
    </xf>
    <xf numFmtId="0" fontId="46" fillId="8" borderId="98" xfId="7" applyFont="1" applyFill="1" applyBorder="1" applyAlignment="1">
      <alignment vertical="center"/>
    </xf>
    <xf numFmtId="0" fontId="46" fillId="8" borderId="12" xfId="7" applyFont="1" applyFill="1" applyBorder="1" applyAlignment="1">
      <alignment vertical="center"/>
    </xf>
    <xf numFmtId="0" fontId="46" fillId="8" borderId="6" xfId="7" applyFont="1" applyFill="1" applyBorder="1" applyAlignment="1">
      <alignment vertical="center"/>
    </xf>
    <xf numFmtId="0" fontId="46" fillId="8" borderId="5" xfId="7" applyFont="1" applyFill="1" applyBorder="1" applyAlignment="1">
      <alignment vertical="center"/>
    </xf>
    <xf numFmtId="0" fontId="48" fillId="8" borderId="97" xfId="7" applyFont="1" applyFill="1" applyBorder="1" applyAlignment="1">
      <alignment vertical="center"/>
    </xf>
    <xf numFmtId="0" fontId="48" fillId="8" borderId="96" xfId="7" applyFont="1" applyFill="1" applyBorder="1" applyAlignment="1">
      <alignment vertical="center"/>
    </xf>
    <xf numFmtId="0" fontId="46" fillId="8" borderId="0" xfId="7" applyFont="1" applyFill="1" applyBorder="1" applyAlignment="1">
      <alignment vertical="top"/>
    </xf>
    <xf numFmtId="0" fontId="47" fillId="8" borderId="0" xfId="7" applyFont="1" applyFill="1" applyBorder="1" applyAlignment="1">
      <alignment vertical="center"/>
    </xf>
    <xf numFmtId="0" fontId="51" fillId="8" borderId="1" xfId="7" applyFont="1" applyFill="1" applyBorder="1" applyAlignment="1">
      <alignment horizontal="center" vertical="center" textRotation="255" wrapText="1"/>
    </xf>
    <xf numFmtId="0" fontId="46" fillId="7" borderId="1" xfId="7" applyFont="1" applyFill="1" applyBorder="1" applyAlignment="1">
      <alignment horizontal="center" vertical="center"/>
    </xf>
    <xf numFmtId="0" fontId="46" fillId="8" borderId="1" xfId="7" applyFont="1" applyFill="1" applyBorder="1" applyAlignment="1">
      <alignment horizontal="center" vertical="center"/>
    </xf>
    <xf numFmtId="183" fontId="46" fillId="8" borderId="1" xfId="7" applyNumberFormat="1" applyFont="1" applyFill="1" applyBorder="1" applyAlignment="1">
      <alignment horizontal="center" vertical="center"/>
    </xf>
    <xf numFmtId="0" fontId="49" fillId="8" borderId="1" xfId="7" applyFont="1" applyFill="1" applyBorder="1" applyAlignment="1">
      <alignment horizontal="center" vertical="center" wrapText="1"/>
    </xf>
    <xf numFmtId="0" fontId="46" fillId="8" borderId="1" xfId="7" applyFont="1" applyFill="1" applyBorder="1" applyAlignment="1">
      <alignment horizontal="center" vertical="center" textRotation="255" wrapText="1"/>
    </xf>
    <xf numFmtId="0" fontId="46" fillId="8" borderId="1" xfId="7" applyFont="1" applyFill="1" applyBorder="1" applyAlignment="1">
      <alignment horizontal="left" vertical="center"/>
    </xf>
    <xf numFmtId="0" fontId="46" fillId="8" borderId="1" xfId="7" applyFont="1" applyFill="1" applyBorder="1" applyAlignment="1">
      <alignment horizontal="left" vertical="center" wrapText="1"/>
    </xf>
    <xf numFmtId="0" fontId="46" fillId="8" borderId="13" xfId="7" applyFont="1" applyFill="1" applyBorder="1" applyAlignment="1">
      <alignment horizontal="left" vertical="center"/>
    </xf>
    <xf numFmtId="0" fontId="46" fillId="8" borderId="0" xfId="7" applyFont="1" applyFill="1" applyBorder="1" applyAlignment="1">
      <alignment horizontal="left" vertical="center" wrapText="1"/>
    </xf>
    <xf numFmtId="0" fontId="46" fillId="8" borderId="18" xfId="7" applyFont="1" applyFill="1" applyBorder="1" applyAlignment="1">
      <alignment horizontal="left" vertical="center" wrapText="1"/>
    </xf>
    <xf numFmtId="0" fontId="46" fillId="8" borderId="42" xfId="7" applyFont="1" applyFill="1" applyBorder="1" applyAlignment="1">
      <alignment horizontal="left" vertical="top" wrapText="1"/>
    </xf>
    <xf numFmtId="0" fontId="46" fillId="8" borderId="3" xfId="7" applyFont="1" applyFill="1" applyBorder="1" applyAlignment="1">
      <alignment horizontal="center" vertical="top" wrapText="1"/>
    </xf>
    <xf numFmtId="0" fontId="46" fillId="8" borderId="2" xfId="7" applyFont="1" applyFill="1" applyBorder="1" applyAlignment="1">
      <alignment horizontal="center" vertical="center"/>
    </xf>
    <xf numFmtId="0" fontId="46" fillId="8" borderId="0" xfId="7" applyFont="1" applyFill="1" applyBorder="1" applyAlignment="1">
      <alignment horizontal="left" vertical="top"/>
    </xf>
    <xf numFmtId="0" fontId="46" fillId="8" borderId="0" xfId="7" applyFont="1" applyFill="1" applyBorder="1" applyAlignment="1">
      <alignment horizontal="left" vertical="top" wrapText="1"/>
    </xf>
    <xf numFmtId="49" fontId="46" fillId="0" borderId="1" xfId="7" applyNumberFormat="1" applyFont="1" applyBorder="1" applyAlignment="1">
      <alignment horizontal="left" vertical="center"/>
    </xf>
    <xf numFmtId="0" fontId="46" fillId="8" borderId="4" xfId="7" applyFont="1" applyFill="1" applyBorder="1" applyAlignment="1">
      <alignment horizontal="center" vertical="center" textRotation="255"/>
    </xf>
    <xf numFmtId="0" fontId="48" fillId="8" borderId="14" xfId="7" applyFont="1" applyFill="1" applyBorder="1" applyAlignment="1">
      <alignment horizontal="left" vertical="center" wrapText="1"/>
    </xf>
    <xf numFmtId="0" fontId="46" fillId="8" borderId="5" xfId="7" applyFont="1" applyFill="1" applyBorder="1" applyAlignment="1">
      <alignment horizontal="center" vertical="center" wrapText="1"/>
    </xf>
    <xf numFmtId="49" fontId="46" fillId="8" borderId="16" xfId="7" applyNumberFormat="1" applyFont="1" applyFill="1" applyBorder="1" applyAlignment="1">
      <alignment horizontal="center" vertical="center" wrapText="1"/>
    </xf>
    <xf numFmtId="0" fontId="46" fillId="8" borderId="1" xfId="7" applyFont="1" applyFill="1" applyBorder="1" applyAlignment="1">
      <alignment horizontal="center" vertical="center" wrapText="1"/>
    </xf>
    <xf numFmtId="182" fontId="46" fillId="8" borderId="3" xfId="7" applyNumberFormat="1" applyFont="1" applyFill="1" applyBorder="1" applyAlignment="1">
      <alignment horizontal="left" vertical="center"/>
    </xf>
    <xf numFmtId="0" fontId="46" fillId="8" borderId="14" xfId="7" applyFont="1" applyFill="1" applyBorder="1" applyAlignment="1">
      <alignment horizontal="left" vertical="center"/>
    </xf>
    <xf numFmtId="0" fontId="46" fillId="8" borderId="4" xfId="7" applyFont="1" applyFill="1" applyBorder="1" applyAlignment="1">
      <alignment horizontal="left" vertical="center"/>
    </xf>
    <xf numFmtId="0" fontId="46" fillId="8" borderId="6" xfId="7" applyFont="1" applyFill="1" applyBorder="1" applyAlignment="1">
      <alignment horizontal="center" vertical="center" wrapText="1"/>
    </xf>
    <xf numFmtId="0" fontId="46" fillId="8" borderId="17" xfId="7" applyFont="1" applyFill="1" applyBorder="1" applyAlignment="1">
      <alignment horizontal="left" vertical="center" wrapText="1"/>
    </xf>
    <xf numFmtId="49" fontId="46" fillId="8" borderId="1" xfId="7" applyNumberFormat="1" applyFont="1" applyFill="1" applyBorder="1" applyAlignment="1">
      <alignment horizontal="left" vertical="center"/>
    </xf>
    <xf numFmtId="0" fontId="46" fillId="8" borderId="4" xfId="7" applyFont="1" applyFill="1" applyBorder="1" applyAlignment="1">
      <alignment vertical="center"/>
    </xf>
    <xf numFmtId="0" fontId="48" fillId="0" borderId="1" xfId="8" applyFont="1" applyBorder="1" applyAlignment="1">
      <alignment horizontal="left" vertical="center"/>
    </xf>
    <xf numFmtId="0" fontId="46" fillId="8" borderId="0" xfId="7" applyFont="1" applyFill="1" applyBorder="1" applyAlignment="1">
      <alignment horizontal="center" vertical="center"/>
    </xf>
    <xf numFmtId="0" fontId="46" fillId="8" borderId="7" xfId="7" applyFont="1" applyFill="1" applyBorder="1" applyAlignment="1">
      <alignment horizontal="left" vertical="top" wrapText="1"/>
    </xf>
    <xf numFmtId="0" fontId="46" fillId="8" borderId="7" xfId="7" applyFont="1" applyFill="1" applyBorder="1" applyAlignment="1">
      <alignment horizontal="left" vertical="center"/>
    </xf>
    <xf numFmtId="49" fontId="46" fillId="8" borderId="2" xfId="7" applyNumberFormat="1" applyFont="1" applyFill="1" applyBorder="1" applyAlignment="1">
      <alignment horizontal="left" vertical="center"/>
    </xf>
    <xf numFmtId="49" fontId="46" fillId="8" borderId="3" xfId="7" applyNumberFormat="1" applyFont="1" applyFill="1" applyBorder="1" applyAlignment="1">
      <alignment horizontal="center" vertical="center"/>
    </xf>
    <xf numFmtId="0" fontId="52" fillId="6" borderId="0" xfId="7" applyFont="1" applyFill="1" applyBorder="1" applyAlignment="1">
      <alignment horizontal="center" vertical="top" wrapText="1"/>
    </xf>
    <xf numFmtId="0" fontId="52" fillId="6" borderId="0" xfId="7" applyFont="1" applyFill="1"/>
    <xf numFmtId="0" fontId="52" fillId="6" borderId="0" xfId="7" applyFont="1" applyFill="1" applyBorder="1" applyAlignment="1">
      <alignment horizontal="justify" vertical="top" wrapText="1"/>
    </xf>
    <xf numFmtId="0" fontId="46" fillId="6" borderId="0" xfId="7" applyFont="1" applyFill="1" applyAlignment="1">
      <alignment horizontal="justify" vertical="top" wrapText="1"/>
    </xf>
    <xf numFmtId="0" fontId="46" fillId="6" borderId="0" xfId="7" applyFont="1" applyFill="1" applyAlignment="1">
      <alignment horizontal="left" vertical="top"/>
    </xf>
    <xf numFmtId="0" fontId="46" fillId="6" borderId="1" xfId="7" applyFont="1" applyFill="1" applyBorder="1" applyAlignment="1">
      <alignment horizontal="center" vertical="center" wrapText="1"/>
    </xf>
    <xf numFmtId="0" fontId="54" fillId="6" borderId="60" xfId="7" applyFont="1" applyFill="1" applyBorder="1" applyAlignment="1">
      <alignment horizontal="center" vertical="center" wrapText="1"/>
    </xf>
    <xf numFmtId="0" fontId="54" fillId="6" borderId="2" xfId="7" applyFont="1" applyFill="1" applyBorder="1" applyAlignment="1">
      <alignment horizontal="center" vertical="center" wrapText="1"/>
    </xf>
    <xf numFmtId="0" fontId="54" fillId="6" borderId="81" xfId="7" applyFont="1" applyFill="1" applyBorder="1" applyAlignment="1">
      <alignment horizontal="center" vertical="center" wrapText="1"/>
    </xf>
    <xf numFmtId="0" fontId="54" fillId="6" borderId="83" xfId="7" applyFont="1" applyFill="1" applyBorder="1" applyAlignment="1">
      <alignment horizontal="left" vertical="center" wrapText="1"/>
    </xf>
    <xf numFmtId="0" fontId="46" fillId="6" borderId="107" xfId="7" applyFont="1" applyFill="1" applyBorder="1" applyAlignment="1">
      <alignment horizontal="left" vertical="top" wrapText="1"/>
    </xf>
    <xf numFmtId="0" fontId="46" fillId="6" borderId="76" xfId="7" applyFont="1" applyFill="1" applyBorder="1" applyAlignment="1">
      <alignment horizontal="center" vertical="center" textRotation="255" wrapText="1"/>
    </xf>
    <xf numFmtId="0" fontId="46" fillId="6" borderId="4" xfId="7" applyFont="1" applyFill="1" applyBorder="1" applyAlignment="1">
      <alignment horizontal="left" vertical="center" wrapText="1"/>
    </xf>
    <xf numFmtId="0" fontId="54" fillId="6" borderId="1" xfId="7" applyFont="1" applyFill="1" applyBorder="1" applyAlignment="1">
      <alignment horizontal="center" vertical="center" wrapText="1"/>
    </xf>
    <xf numFmtId="0" fontId="49" fillId="6" borderId="5" xfId="7" applyFont="1" applyFill="1" applyBorder="1" applyAlignment="1">
      <alignment horizontal="center" vertical="center" wrapText="1"/>
    </xf>
    <xf numFmtId="0" fontId="46" fillId="6" borderId="1" xfId="7" applyFont="1" applyFill="1" applyBorder="1" applyAlignment="1">
      <alignment horizontal="left" vertical="center" wrapText="1"/>
    </xf>
    <xf numFmtId="0" fontId="54" fillId="6" borderId="104" xfId="7" applyFont="1" applyFill="1" applyBorder="1" applyAlignment="1">
      <alignment horizontal="left" vertical="center" wrapText="1"/>
    </xf>
    <xf numFmtId="183" fontId="46" fillId="6" borderId="7" xfId="7" applyNumberFormat="1" applyFont="1" applyFill="1" applyBorder="1" applyAlignment="1">
      <alignment horizontal="left" vertical="center" wrapText="1" indent="2"/>
    </xf>
    <xf numFmtId="0" fontId="54" fillId="6" borderId="42" xfId="7" applyFont="1" applyFill="1" applyBorder="1" applyAlignment="1">
      <alignment horizontal="center" vertical="center" wrapText="1"/>
    </xf>
    <xf numFmtId="0" fontId="54" fillId="6" borderId="26" xfId="7" applyFont="1" applyFill="1" applyBorder="1" applyAlignment="1">
      <alignment horizontal="center" vertical="center" wrapText="1"/>
    </xf>
    <xf numFmtId="0" fontId="54" fillId="6" borderId="5" xfId="7" applyFont="1" applyFill="1" applyBorder="1" applyAlignment="1">
      <alignment horizontal="center" vertical="center" wrapText="1"/>
    </xf>
    <xf numFmtId="0" fontId="54" fillId="6" borderId="61" xfId="7" applyFont="1" applyFill="1" applyBorder="1" applyAlignment="1">
      <alignment horizontal="left" vertical="center" wrapText="1"/>
    </xf>
    <xf numFmtId="0" fontId="46" fillId="6" borderId="4" xfId="7" applyFont="1" applyFill="1" applyBorder="1" applyAlignment="1">
      <alignment horizontal="center" vertical="center" wrapText="1"/>
    </xf>
    <xf numFmtId="0" fontId="54" fillId="7" borderId="1" xfId="7" applyFont="1" applyFill="1" applyBorder="1" applyAlignment="1">
      <alignment horizontal="left" vertical="center" wrapText="1"/>
    </xf>
    <xf numFmtId="0" fontId="54" fillId="6" borderId="27" xfId="7" applyFont="1" applyFill="1" applyBorder="1" applyAlignment="1">
      <alignment horizontal="center" vertical="center" wrapText="1"/>
    </xf>
    <xf numFmtId="0" fontId="54" fillId="6" borderId="7" xfId="7" applyFont="1" applyFill="1" applyBorder="1" applyAlignment="1">
      <alignment horizontal="center" vertical="center" wrapText="1"/>
    </xf>
    <xf numFmtId="0" fontId="46" fillId="6" borderId="105" xfId="7" applyFont="1" applyFill="1" applyBorder="1" applyAlignment="1">
      <alignment horizontal="left" vertical="center" wrapText="1"/>
    </xf>
    <xf numFmtId="0" fontId="46" fillId="6" borderId="106" xfId="7" applyFont="1" applyFill="1" applyBorder="1" applyAlignment="1">
      <alignment horizontal="left" vertical="center" wrapText="1"/>
    </xf>
    <xf numFmtId="49" fontId="54" fillId="6" borderId="2" xfId="7" applyNumberFormat="1" applyFont="1" applyFill="1" applyBorder="1" applyAlignment="1">
      <alignment horizontal="left" vertical="center" wrapText="1"/>
    </xf>
    <xf numFmtId="49" fontId="49" fillId="6" borderId="10" xfId="7" applyNumberFormat="1" applyFont="1" applyFill="1" applyBorder="1" applyAlignment="1">
      <alignment horizontal="right" vertical="center" wrapText="1"/>
    </xf>
    <xf numFmtId="49" fontId="54" fillId="6" borderId="3" xfId="7" applyNumberFormat="1" applyFont="1" applyFill="1" applyBorder="1" applyAlignment="1">
      <alignment horizontal="center" vertical="center" wrapText="1"/>
    </xf>
    <xf numFmtId="49" fontId="54" fillId="6" borderId="61" xfId="7" applyNumberFormat="1" applyFont="1" applyFill="1" applyBorder="1" applyAlignment="1">
      <alignment horizontal="left" vertical="center" wrapText="1"/>
    </xf>
    <xf numFmtId="49" fontId="54" fillId="6" borderId="28" xfId="7" applyNumberFormat="1" applyFont="1" applyFill="1" applyBorder="1" applyAlignment="1">
      <alignment horizontal="left" vertical="center" wrapText="1"/>
    </xf>
    <xf numFmtId="0" fontId="53" fillId="6" borderId="0" xfId="7" applyFont="1" applyFill="1" applyAlignment="1">
      <alignment horizontal="left" vertical="center"/>
    </xf>
    <xf numFmtId="0" fontId="46" fillId="6" borderId="44" xfId="7" applyFont="1" applyFill="1" applyBorder="1" applyAlignment="1">
      <alignment horizontal="center" vertical="center" textRotation="255" wrapText="1"/>
    </xf>
    <xf numFmtId="0" fontId="54" fillId="6" borderId="73" xfId="7" applyFont="1" applyFill="1" applyBorder="1" applyAlignment="1">
      <alignment horizontal="center" vertical="center"/>
    </xf>
    <xf numFmtId="0" fontId="54" fillId="6" borderId="103" xfId="7" applyFont="1" applyFill="1" applyBorder="1" applyAlignment="1">
      <alignment horizontal="left" vertical="center"/>
    </xf>
    <xf numFmtId="0" fontId="54" fillId="6" borderId="5" xfId="7" applyFont="1" applyFill="1" applyBorder="1" applyAlignment="1">
      <alignment horizontal="center" vertical="center" shrinkToFit="1"/>
    </xf>
    <xf numFmtId="49" fontId="54" fillId="6" borderId="16" xfId="7" applyNumberFormat="1" applyFont="1" applyFill="1" applyBorder="1" applyAlignment="1">
      <alignment horizontal="center" vertical="center" wrapText="1"/>
    </xf>
    <xf numFmtId="0" fontId="46" fillId="6" borderId="17" xfId="7" applyFont="1" applyFill="1" applyBorder="1" applyAlignment="1">
      <alignment horizontal="left" vertical="center" wrapText="1"/>
    </xf>
    <xf numFmtId="0" fontId="46" fillId="6" borderId="0" xfId="7" applyFont="1" applyFill="1" applyBorder="1" applyAlignment="1">
      <alignment horizontal="left" vertical="center" wrapText="1"/>
    </xf>
    <xf numFmtId="0" fontId="46" fillId="6" borderId="28" xfId="7" applyFont="1" applyFill="1" applyBorder="1" applyAlignment="1">
      <alignment horizontal="left" vertical="center"/>
    </xf>
    <xf numFmtId="0" fontId="9" fillId="2" borderId="1" xfId="2" applyFont="1" applyFill="1" applyBorder="1" applyAlignment="1">
      <alignment horizontal="center" vertical="center" shrinkToFit="1"/>
    </xf>
    <xf numFmtId="0" fontId="9" fillId="2" borderId="0" xfId="2" applyFont="1" applyFill="1" applyAlignment="1">
      <alignment horizontal="left" vertical="center" wrapText="1"/>
    </xf>
    <xf numFmtId="0" fontId="9" fillId="2" borderId="1" xfId="2" applyFont="1" applyFill="1" applyBorder="1" applyAlignment="1">
      <alignment horizontal="center" vertical="center"/>
    </xf>
    <xf numFmtId="0" fontId="10" fillId="2" borderId="1" xfId="2" applyFont="1" applyFill="1" applyBorder="1" applyAlignment="1">
      <alignment horizontal="left" vertical="center" wrapText="1"/>
    </xf>
    <xf numFmtId="0" fontId="9" fillId="2" borderId="4"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4" xfId="2" applyFont="1" applyFill="1" applyBorder="1" applyAlignment="1">
      <alignment horizontal="left" vertical="center" wrapText="1"/>
    </xf>
    <xf numFmtId="0" fontId="9" fillId="2" borderId="7" xfId="2" applyFont="1" applyFill="1" applyBorder="1" applyAlignment="1">
      <alignment horizontal="left" vertical="center" wrapText="1"/>
    </xf>
    <xf numFmtId="0" fontId="9" fillId="2" borderId="5"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6" xfId="2" applyFont="1" applyFill="1" applyBorder="1" applyAlignment="1">
      <alignment horizontal="left" vertical="center"/>
    </xf>
    <xf numFmtId="0" fontId="9" fillId="2" borderId="9" xfId="2" applyFont="1" applyFill="1" applyBorder="1" applyAlignment="1">
      <alignment horizontal="left" vertical="center"/>
    </xf>
    <xf numFmtId="0" fontId="9" fillId="2" borderId="4" xfId="2" applyFont="1" applyFill="1" applyBorder="1" applyAlignment="1">
      <alignment horizontal="center" vertical="center" shrinkToFit="1"/>
    </xf>
    <xf numFmtId="0" fontId="9" fillId="2" borderId="7" xfId="2" applyFont="1" applyFill="1" applyBorder="1" applyAlignment="1">
      <alignment horizontal="center" vertical="center" shrinkToFit="1"/>
    </xf>
    <xf numFmtId="0" fontId="9" fillId="2" borderId="4" xfId="2" applyFont="1" applyFill="1" applyBorder="1" applyAlignment="1">
      <alignment horizontal="left" vertical="center"/>
    </xf>
    <xf numFmtId="0" fontId="9" fillId="2" borderId="7" xfId="2" applyFont="1" applyFill="1" applyBorder="1" applyAlignment="1">
      <alignment horizontal="left" vertical="center"/>
    </xf>
    <xf numFmtId="0" fontId="4" fillId="2" borderId="0" xfId="2" applyFont="1" applyFill="1" applyAlignment="1">
      <alignment horizontal="left"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33" fillId="0" borderId="15"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33" fillId="0" borderId="3" xfId="0" applyFont="1" applyBorder="1" applyAlignment="1">
      <alignment horizontal="center" vertical="center"/>
    </xf>
    <xf numFmtId="176" fontId="33" fillId="0" borderId="2" xfId="0" applyNumberFormat="1" applyFont="1" applyBorder="1" applyAlignment="1">
      <alignment horizontal="center" vertical="center"/>
    </xf>
    <xf numFmtId="176" fontId="33" fillId="0" borderId="10" xfId="0" applyNumberFormat="1" applyFont="1" applyBorder="1" applyAlignment="1">
      <alignment horizontal="center" vertical="center"/>
    </xf>
    <xf numFmtId="176" fontId="33" fillId="0" borderId="3" xfId="0" applyNumberFormat="1" applyFont="1" applyBorder="1" applyAlignment="1">
      <alignment horizontal="center" vertical="center"/>
    </xf>
    <xf numFmtId="181" fontId="33" fillId="2" borderId="2" xfId="0" applyNumberFormat="1" applyFont="1" applyFill="1" applyBorder="1" applyAlignment="1">
      <alignment horizontal="center" vertical="center"/>
    </xf>
    <xf numFmtId="181" fontId="33" fillId="2" borderId="10" xfId="0" applyNumberFormat="1" applyFont="1" applyFill="1" applyBorder="1" applyAlignment="1">
      <alignment horizontal="center" vertical="center"/>
    </xf>
    <xf numFmtId="181" fontId="33" fillId="2" borderId="3" xfId="0" applyNumberFormat="1" applyFont="1" applyFill="1" applyBorder="1" applyAlignment="1">
      <alignment horizontal="center" vertical="center"/>
    </xf>
    <xf numFmtId="0" fontId="33" fillId="4" borderId="2" xfId="0" applyFont="1" applyFill="1" applyBorder="1" applyAlignment="1" applyProtection="1">
      <alignment horizontal="center" vertical="center"/>
      <protection locked="0"/>
    </xf>
    <xf numFmtId="0" fontId="33" fillId="4" borderId="3" xfId="0" applyFont="1" applyFill="1" applyBorder="1" applyAlignment="1" applyProtection="1">
      <alignment horizontal="center" vertical="center"/>
      <protection locked="0"/>
    </xf>
    <xf numFmtId="179" fontId="33" fillId="0" borderId="2" xfId="0" applyNumberFormat="1" applyFont="1" applyBorder="1" applyAlignment="1">
      <alignment horizontal="center" vertical="center"/>
    </xf>
    <xf numFmtId="179" fontId="33" fillId="0" borderId="10" xfId="0" applyNumberFormat="1" applyFont="1" applyBorder="1" applyAlignment="1">
      <alignment horizontal="center" vertical="center"/>
    </xf>
    <xf numFmtId="179" fontId="33" fillId="0" borderId="3" xfId="0" applyNumberFormat="1" applyFont="1" applyBorder="1" applyAlignment="1">
      <alignment horizontal="center" vertical="center"/>
    </xf>
    <xf numFmtId="180" fontId="33" fillId="2" borderId="0" xfId="0" applyNumberFormat="1" applyFont="1" applyFill="1" applyAlignment="1">
      <alignment horizontal="center" vertical="center"/>
    </xf>
    <xf numFmtId="0" fontId="33" fillId="2" borderId="0" xfId="0" applyFont="1" applyFill="1" applyAlignment="1">
      <alignment horizontal="center" vertical="center"/>
    </xf>
    <xf numFmtId="0" fontId="33" fillId="2" borderId="0" xfId="0" applyFont="1" applyFill="1" applyAlignment="1">
      <alignment horizontal="right" vertical="center"/>
    </xf>
    <xf numFmtId="179" fontId="33" fillId="0" borderId="2" xfId="0" applyNumberFormat="1" applyFont="1" applyBorder="1" applyAlignment="1">
      <alignment horizontal="right" vertical="center"/>
    </xf>
    <xf numFmtId="179" fontId="33" fillId="0" borderId="3" xfId="0" applyNumberFormat="1" applyFont="1" applyBorder="1" applyAlignment="1">
      <alignment horizontal="right" vertical="center"/>
    </xf>
    <xf numFmtId="179" fontId="33" fillId="0" borderId="2" xfId="1" applyNumberFormat="1" applyFont="1" applyFill="1" applyBorder="1" applyAlignment="1" applyProtection="1">
      <alignment horizontal="right" vertical="center"/>
    </xf>
    <xf numFmtId="179" fontId="33" fillId="0" borderId="3" xfId="1" applyNumberFormat="1" applyFont="1" applyFill="1" applyBorder="1" applyAlignment="1" applyProtection="1">
      <alignment horizontal="right" vertical="center"/>
    </xf>
    <xf numFmtId="179" fontId="33" fillId="4" borderId="2" xfId="0" applyNumberFormat="1" applyFont="1" applyFill="1" applyBorder="1" applyAlignment="1" applyProtection="1">
      <alignment horizontal="right" vertical="center"/>
      <protection locked="0"/>
    </xf>
    <xf numFmtId="179" fontId="33" fillId="4" borderId="3" xfId="0" applyNumberFormat="1" applyFont="1" applyFill="1" applyBorder="1" applyAlignment="1" applyProtection="1">
      <alignment horizontal="right" vertical="center"/>
      <protection locked="0"/>
    </xf>
    <xf numFmtId="179" fontId="33" fillId="4" borderId="2" xfId="1" applyNumberFormat="1" applyFont="1" applyFill="1" applyBorder="1" applyAlignment="1" applyProtection="1">
      <alignment horizontal="right" vertical="center"/>
      <protection locked="0"/>
    </xf>
    <xf numFmtId="179" fontId="33" fillId="4" borderId="3" xfId="1" applyNumberFormat="1" applyFont="1" applyFill="1" applyBorder="1" applyAlignment="1" applyProtection="1">
      <alignment horizontal="right" vertical="center"/>
      <protection locked="0"/>
    </xf>
    <xf numFmtId="0" fontId="33" fillId="0" borderId="0" xfId="0" applyFont="1" applyAlignment="1">
      <alignment horizontal="center" vertical="center"/>
    </xf>
    <xf numFmtId="0" fontId="34" fillId="0" borderId="0" xfId="0" applyFont="1" applyAlignment="1">
      <alignment horizontal="center" vertical="center" wrapText="1"/>
    </xf>
    <xf numFmtId="0" fontId="30" fillId="4" borderId="32" xfId="0" applyFont="1" applyFill="1" applyBorder="1" applyAlignment="1" applyProtection="1">
      <alignment horizontal="left" vertical="center" wrapText="1"/>
      <protection locked="0"/>
    </xf>
    <xf numFmtId="0" fontId="30" fillId="4" borderId="10" xfId="0" applyFont="1" applyFill="1" applyBorder="1" applyAlignment="1" applyProtection="1">
      <alignment horizontal="left" vertical="center" wrapText="1"/>
      <protection locked="0"/>
    </xf>
    <xf numFmtId="0" fontId="30" fillId="4" borderId="33" xfId="0" applyFont="1" applyFill="1" applyBorder="1" applyAlignment="1" applyProtection="1">
      <alignment horizontal="left" vertical="center" wrapText="1"/>
      <protection locked="0"/>
    </xf>
    <xf numFmtId="0" fontId="34" fillId="3" borderId="34" xfId="0" applyFont="1" applyFill="1" applyBorder="1" applyAlignment="1" applyProtection="1">
      <alignment horizontal="center" vertical="center" wrapText="1"/>
      <protection locked="0"/>
    </xf>
    <xf numFmtId="0" fontId="34" fillId="3" borderId="35" xfId="0" applyFont="1" applyFill="1" applyBorder="1" applyAlignment="1" applyProtection="1">
      <alignment horizontal="center" vertical="center" wrapText="1"/>
      <protection locked="0"/>
    </xf>
    <xf numFmtId="0" fontId="30" fillId="3" borderId="36" xfId="0" applyFont="1" applyFill="1" applyBorder="1" applyAlignment="1" applyProtection="1">
      <alignment horizontal="center" vertical="center" wrapText="1"/>
      <protection locked="0"/>
    </xf>
    <xf numFmtId="0" fontId="30" fillId="3" borderId="35" xfId="0" applyFont="1" applyFill="1" applyBorder="1" applyAlignment="1" applyProtection="1">
      <alignment horizontal="center" vertical="center" wrapText="1"/>
      <protection locked="0"/>
    </xf>
    <xf numFmtId="0" fontId="30" fillId="3" borderId="36" xfId="0" applyFont="1" applyFill="1" applyBorder="1" applyAlignment="1" applyProtection="1">
      <alignment horizontal="center" vertical="center" shrinkToFit="1"/>
      <protection locked="0"/>
    </xf>
    <xf numFmtId="0" fontId="30" fillId="3" borderId="37" xfId="0" applyFont="1" applyFill="1" applyBorder="1" applyAlignment="1" applyProtection="1">
      <alignment horizontal="center" vertical="center" shrinkToFit="1"/>
      <protection locked="0"/>
    </xf>
    <xf numFmtId="0" fontId="30" fillId="3" borderId="35" xfId="0" applyFont="1" applyFill="1" applyBorder="1" applyAlignment="1" applyProtection="1">
      <alignment horizontal="center" vertical="center" shrinkToFit="1"/>
      <protection locked="0"/>
    </xf>
    <xf numFmtId="0" fontId="30" fillId="4" borderId="36" xfId="0" applyFont="1" applyFill="1" applyBorder="1" applyAlignment="1" applyProtection="1">
      <alignment horizontal="center" vertical="center" wrapText="1"/>
      <protection locked="0"/>
    </xf>
    <xf numFmtId="0" fontId="30" fillId="4" borderId="37" xfId="0" applyFont="1" applyFill="1" applyBorder="1" applyAlignment="1" applyProtection="1">
      <alignment horizontal="center" vertical="center" wrapText="1"/>
      <protection locked="0"/>
    </xf>
    <xf numFmtId="0" fontId="30" fillId="4" borderId="38" xfId="0" applyFont="1" applyFill="1" applyBorder="1" applyAlignment="1" applyProtection="1">
      <alignment horizontal="center" vertical="center" wrapText="1"/>
      <protection locked="0"/>
    </xf>
    <xf numFmtId="177" fontId="31" fillId="2" borderId="34" xfId="0" applyNumberFormat="1" applyFont="1" applyFill="1" applyBorder="1" applyAlignment="1">
      <alignment horizontal="center" vertical="center" wrapText="1"/>
    </xf>
    <xf numFmtId="177" fontId="31" fillId="2" borderId="38" xfId="0" applyNumberFormat="1" applyFont="1" applyFill="1" applyBorder="1" applyAlignment="1">
      <alignment horizontal="center" vertical="center" wrapText="1"/>
    </xf>
    <xf numFmtId="177" fontId="31" fillId="2" borderId="34" xfId="1" applyNumberFormat="1" applyFont="1" applyFill="1" applyBorder="1" applyAlignment="1" applyProtection="1">
      <alignment horizontal="center" vertical="center" wrapText="1"/>
    </xf>
    <xf numFmtId="177" fontId="31" fillId="2" borderId="38" xfId="1" applyNumberFormat="1" applyFont="1" applyFill="1" applyBorder="1" applyAlignment="1" applyProtection="1">
      <alignment horizontal="center" vertical="center" wrapText="1"/>
    </xf>
    <xf numFmtId="0" fontId="30" fillId="4" borderId="34" xfId="0" applyFont="1" applyFill="1" applyBorder="1" applyAlignment="1" applyProtection="1">
      <alignment horizontal="left" vertical="center" wrapText="1"/>
      <protection locked="0"/>
    </xf>
    <xf numFmtId="0" fontId="30" fillId="4" borderId="37" xfId="0" applyFont="1" applyFill="1" applyBorder="1" applyAlignment="1" applyProtection="1">
      <alignment horizontal="left" vertical="center" wrapText="1"/>
      <protection locked="0"/>
    </xf>
    <xf numFmtId="0" fontId="30" fillId="4" borderId="38" xfId="0" applyFont="1" applyFill="1" applyBorder="1" applyAlignment="1" applyProtection="1">
      <alignment horizontal="left" vertical="center" wrapText="1"/>
      <protection locked="0"/>
    </xf>
    <xf numFmtId="0" fontId="34" fillId="3" borderId="32" xfId="0" applyFont="1" applyFill="1" applyBorder="1" applyAlignment="1" applyProtection="1">
      <alignment horizontal="center" vertical="center" wrapText="1"/>
      <protection locked="0"/>
    </xf>
    <xf numFmtId="0" fontId="34" fillId="3"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wrapText="1"/>
      <protection locked="0"/>
    </xf>
    <xf numFmtId="0" fontId="30" fillId="3"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shrinkToFit="1"/>
      <protection locked="0"/>
    </xf>
    <xf numFmtId="0" fontId="30" fillId="3" borderId="10"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4" borderId="2" xfId="0" applyFont="1" applyFill="1" applyBorder="1" applyAlignment="1" applyProtection="1">
      <alignment horizontal="center" vertical="center" wrapText="1"/>
      <protection locked="0"/>
    </xf>
    <xf numFmtId="0" fontId="30" fillId="4" borderId="10" xfId="0" applyFont="1" applyFill="1" applyBorder="1" applyAlignment="1" applyProtection="1">
      <alignment horizontal="center" vertical="center" wrapText="1"/>
      <protection locked="0"/>
    </xf>
    <xf numFmtId="0" fontId="30" fillId="4" borderId="33" xfId="0" applyFont="1" applyFill="1" applyBorder="1" applyAlignment="1" applyProtection="1">
      <alignment horizontal="center" vertical="center" wrapText="1"/>
      <protection locked="0"/>
    </xf>
    <xf numFmtId="177" fontId="31" fillId="2" borderId="32" xfId="0" applyNumberFormat="1" applyFont="1" applyFill="1" applyBorder="1" applyAlignment="1">
      <alignment horizontal="center" vertical="center" wrapText="1"/>
    </xf>
    <xf numFmtId="177" fontId="31" fillId="2" borderId="33" xfId="0" applyNumberFormat="1" applyFont="1" applyFill="1" applyBorder="1" applyAlignment="1">
      <alignment horizontal="center" vertical="center" wrapText="1"/>
    </xf>
    <xf numFmtId="177" fontId="31" fillId="2" borderId="32" xfId="1" applyNumberFormat="1" applyFont="1" applyFill="1" applyBorder="1" applyAlignment="1" applyProtection="1">
      <alignment horizontal="center" vertical="center" wrapText="1"/>
    </xf>
    <xf numFmtId="177" fontId="31" fillId="2" borderId="33" xfId="1" applyNumberFormat="1" applyFont="1" applyFill="1" applyBorder="1" applyAlignment="1" applyProtection="1">
      <alignment horizontal="center" vertical="center" wrapText="1"/>
    </xf>
    <xf numFmtId="0" fontId="30" fillId="4" borderId="44" xfId="0" applyFont="1" applyFill="1" applyBorder="1" applyAlignment="1" applyProtection="1">
      <alignment horizontal="left" vertical="center" wrapText="1"/>
      <protection locked="0"/>
    </xf>
    <xf numFmtId="0" fontId="30" fillId="4" borderId="45" xfId="0" applyFont="1" applyFill="1" applyBorder="1" applyAlignment="1" applyProtection="1">
      <alignment horizontal="left" vertical="center" wrapText="1"/>
      <protection locked="0"/>
    </xf>
    <xf numFmtId="0" fontId="30" fillId="4" borderId="48" xfId="0" applyFont="1" applyFill="1" applyBorder="1" applyAlignment="1" applyProtection="1">
      <alignment horizontal="left" vertical="center" wrapText="1"/>
      <protection locked="0"/>
    </xf>
    <xf numFmtId="0" fontId="34" fillId="3" borderId="44" xfId="0" applyFont="1" applyFill="1" applyBorder="1" applyAlignment="1" applyProtection="1">
      <alignment horizontal="center" vertical="center" wrapText="1"/>
      <protection locked="0"/>
    </xf>
    <xf numFmtId="0" fontId="34" fillId="3" borderId="46" xfId="0" applyFont="1" applyFill="1" applyBorder="1" applyAlignment="1" applyProtection="1">
      <alignment horizontal="center" vertical="center" wrapText="1"/>
      <protection locked="0"/>
    </xf>
    <xf numFmtId="0" fontId="30" fillId="3" borderId="47" xfId="0" applyFont="1" applyFill="1" applyBorder="1" applyAlignment="1" applyProtection="1">
      <alignment horizontal="center" vertical="center" wrapText="1"/>
      <protection locked="0"/>
    </xf>
    <xf numFmtId="0" fontId="30" fillId="3" borderId="46" xfId="0" applyFont="1" applyFill="1" applyBorder="1" applyAlignment="1" applyProtection="1">
      <alignment horizontal="center" vertical="center" wrapText="1"/>
      <protection locked="0"/>
    </xf>
    <xf numFmtId="0" fontId="30" fillId="3" borderId="47" xfId="0" applyFont="1" applyFill="1" applyBorder="1" applyAlignment="1" applyProtection="1">
      <alignment horizontal="center" vertical="center" shrinkToFit="1"/>
      <protection locked="0"/>
    </xf>
    <xf numFmtId="0" fontId="30" fillId="3" borderId="45" xfId="0" applyFont="1" applyFill="1" applyBorder="1" applyAlignment="1" applyProtection="1">
      <alignment horizontal="center" vertical="center" shrinkToFit="1"/>
      <protection locked="0"/>
    </xf>
    <xf numFmtId="0" fontId="30" fillId="3" borderId="46" xfId="0" applyFont="1" applyFill="1" applyBorder="1" applyAlignment="1" applyProtection="1">
      <alignment horizontal="center" vertical="center" shrinkToFit="1"/>
      <protection locked="0"/>
    </xf>
    <xf numFmtId="0" fontId="30" fillId="4" borderId="47" xfId="0" applyFont="1" applyFill="1" applyBorder="1" applyAlignment="1" applyProtection="1">
      <alignment horizontal="center" vertical="center" wrapText="1"/>
      <protection locked="0"/>
    </xf>
    <xf numFmtId="0" fontId="30" fillId="4" borderId="45" xfId="0" applyFont="1" applyFill="1" applyBorder="1" applyAlignment="1" applyProtection="1">
      <alignment horizontal="center" vertical="center" wrapText="1"/>
      <protection locked="0"/>
    </xf>
    <xf numFmtId="0" fontId="30" fillId="4" borderId="48" xfId="0" applyFont="1" applyFill="1" applyBorder="1" applyAlignment="1" applyProtection="1">
      <alignment horizontal="center" vertical="center" wrapText="1"/>
      <protection locked="0"/>
    </xf>
    <xf numFmtId="177" fontId="31" fillId="2" borderId="44" xfId="0" applyNumberFormat="1" applyFont="1" applyFill="1" applyBorder="1" applyAlignment="1">
      <alignment horizontal="center" vertical="center" wrapText="1"/>
    </xf>
    <xf numFmtId="177" fontId="31" fillId="2" borderId="48" xfId="0" applyNumberFormat="1" applyFont="1" applyFill="1" applyBorder="1" applyAlignment="1">
      <alignment horizontal="center" vertical="center" wrapText="1"/>
    </xf>
    <xf numFmtId="177" fontId="31" fillId="2" borderId="44" xfId="1" applyNumberFormat="1" applyFont="1" applyFill="1" applyBorder="1" applyAlignment="1" applyProtection="1">
      <alignment horizontal="center" vertical="center" wrapText="1"/>
    </xf>
    <xf numFmtId="177" fontId="31" fillId="2" borderId="48" xfId="1" applyNumberFormat="1" applyFont="1" applyFill="1" applyBorder="1" applyAlignment="1" applyProtection="1">
      <alignment horizontal="center" vertical="center" wrapText="1"/>
    </xf>
    <xf numFmtId="0" fontId="30" fillId="4" borderId="2" xfId="0" applyFont="1" applyFill="1" applyBorder="1" applyAlignment="1" applyProtection="1">
      <alignment horizontal="center" vertical="center"/>
      <protection locked="0"/>
    </xf>
    <xf numFmtId="0" fontId="30" fillId="4" borderId="3" xfId="0" applyFont="1" applyFill="1" applyBorder="1" applyAlignment="1" applyProtection="1">
      <alignment horizontal="center" vertical="center"/>
      <protection locked="0"/>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0" fillId="0" borderId="71" xfId="0" applyFont="1" applyBorder="1" applyAlignment="1">
      <alignment horizontal="center" vertical="center"/>
    </xf>
    <xf numFmtId="0" fontId="30" fillId="0" borderId="75" xfId="0" applyFont="1" applyBorder="1" applyAlignment="1">
      <alignment horizontal="center" vertical="center"/>
    </xf>
    <xf numFmtId="0" fontId="30" fillId="0" borderId="78" xfId="0" applyFont="1" applyBorder="1" applyAlignment="1">
      <alignment horizontal="center" vertical="center"/>
    </xf>
    <xf numFmtId="0" fontId="30" fillId="0" borderId="40" xfId="0" applyFont="1" applyBorder="1" applyAlignment="1">
      <alignment horizontal="center" vertical="center" wrapText="1"/>
    </xf>
    <xf numFmtId="0" fontId="30" fillId="0" borderId="72" xfId="0" applyFont="1" applyBorder="1" applyAlignment="1">
      <alignment horizontal="center" vertical="center" wrapText="1"/>
    </xf>
    <xf numFmtId="0" fontId="30" fillId="0" borderId="0" xfId="0" applyFont="1" applyAlignment="1">
      <alignment horizontal="center" vertical="center" wrapText="1"/>
    </xf>
    <xf numFmtId="0" fontId="30" fillId="0" borderId="18"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79"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39" xfId="0" quotePrefix="1" applyFont="1" applyBorder="1" applyAlignment="1">
      <alignment horizontal="center" vertical="center"/>
    </xf>
    <xf numFmtId="0" fontId="30" fillId="0" borderId="40" xfId="0" applyFont="1" applyBorder="1" applyAlignment="1">
      <alignment horizontal="center" vertical="center"/>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60" xfId="0" applyFont="1" applyBorder="1" applyAlignment="1">
      <alignment horizontal="center" vertical="center" wrapText="1"/>
    </xf>
    <xf numFmtId="0" fontId="34" fillId="0" borderId="61" xfId="0" applyFont="1" applyBorder="1" applyAlignment="1">
      <alignment horizontal="center" vertical="center" wrapText="1"/>
    </xf>
    <xf numFmtId="0" fontId="34" fillId="0" borderId="76" xfId="0" applyFont="1" applyBorder="1" applyAlignment="1">
      <alignment horizontal="center" vertical="center" wrapText="1"/>
    </xf>
    <xf numFmtId="0" fontId="34" fillId="0" borderId="77" xfId="0" applyFont="1" applyBorder="1" applyAlignment="1">
      <alignment horizontal="center" vertical="center" wrapText="1"/>
    </xf>
    <xf numFmtId="0" fontId="34" fillId="0" borderId="81" xfId="0" applyFont="1" applyBorder="1" applyAlignment="1">
      <alignment horizontal="center" vertical="center" wrapText="1"/>
    </xf>
    <xf numFmtId="0" fontId="34" fillId="0" borderId="83" xfId="0" applyFont="1" applyBorder="1" applyAlignment="1">
      <alignment horizontal="center" vertical="center" wrapText="1"/>
    </xf>
    <xf numFmtId="0" fontId="30" fillId="0" borderId="74" xfId="0" applyFont="1" applyBorder="1" applyAlignment="1">
      <alignment horizontal="center" vertical="center" wrapText="1"/>
    </xf>
    <xf numFmtId="0" fontId="30" fillId="0" borderId="71" xfId="0" applyFont="1" applyBorder="1" applyAlignment="1">
      <alignment horizontal="center" vertical="center" wrapText="1"/>
    </xf>
    <xf numFmtId="0" fontId="30" fillId="0" borderId="32" xfId="0" applyFont="1" applyBorder="1" applyAlignment="1">
      <alignment horizontal="center" vertical="center"/>
    </xf>
    <xf numFmtId="0" fontId="30" fillId="0" borderId="10" xfId="0" applyFont="1" applyBorder="1" applyAlignment="1">
      <alignment horizontal="center" vertical="center"/>
    </xf>
    <xf numFmtId="0" fontId="30" fillId="0" borderId="33" xfId="0" applyFont="1" applyBorder="1" applyAlignment="1">
      <alignment horizontal="center" vertical="center"/>
    </xf>
    <xf numFmtId="0" fontId="31" fillId="3" borderId="0" xfId="0" applyFont="1" applyFill="1" applyAlignment="1" applyProtection="1">
      <alignment horizontal="center" vertical="center"/>
      <protection locked="0"/>
    </xf>
    <xf numFmtId="0" fontId="31" fillId="4" borderId="0" xfId="0" applyFont="1" applyFill="1" applyAlignment="1" applyProtection="1">
      <alignment horizontal="center" vertical="center"/>
      <protection locked="0"/>
    </xf>
    <xf numFmtId="0" fontId="31" fillId="0" borderId="0" xfId="0" applyFont="1" applyAlignment="1">
      <alignment horizontal="center" vertical="center"/>
    </xf>
    <xf numFmtId="0" fontId="30" fillId="3" borderId="1" xfId="0" applyFont="1" applyFill="1" applyBorder="1" applyAlignment="1" applyProtection="1">
      <alignment horizontal="center" vertical="center"/>
      <protection locked="0"/>
    </xf>
    <xf numFmtId="0" fontId="30" fillId="4" borderId="8" xfId="0" applyFont="1" applyFill="1" applyBorder="1" applyAlignment="1" applyProtection="1">
      <alignment horizontal="center" vertical="center"/>
      <protection locked="0"/>
    </xf>
    <xf numFmtId="0" fontId="30" fillId="4" borderId="9" xfId="0" applyFont="1" applyFill="1" applyBorder="1" applyAlignment="1" applyProtection="1">
      <alignment horizontal="center" vertical="center"/>
      <protection locked="0"/>
    </xf>
    <xf numFmtId="0" fontId="34" fillId="2" borderId="0" xfId="0" applyFont="1" applyFill="1" applyAlignment="1">
      <alignment horizontal="left" vertical="center"/>
    </xf>
    <xf numFmtId="0" fontId="44" fillId="2" borderId="75" xfId="0" applyFont="1" applyFill="1" applyBorder="1" applyAlignment="1">
      <alignment horizontal="center" vertical="center"/>
    </xf>
    <xf numFmtId="0" fontId="44" fillId="2" borderId="78" xfId="0" applyFont="1" applyFill="1" applyBorder="1" applyAlignment="1">
      <alignment horizontal="center" vertical="center"/>
    </xf>
    <xf numFmtId="0" fontId="8" fillId="2" borderId="0" xfId="2" applyFont="1" applyFill="1" applyAlignment="1">
      <alignment horizontal="left" vertical="top"/>
    </xf>
    <xf numFmtId="0" fontId="29" fillId="2" borderId="0" xfId="2" applyFont="1" applyFill="1" applyAlignment="1">
      <alignment horizontal="left" vertical="top" wrapText="1"/>
    </xf>
    <xf numFmtId="0" fontId="21" fillId="2" borderId="64" xfId="2" applyFont="1" applyFill="1" applyBorder="1" applyAlignment="1">
      <alignment horizontal="center" vertical="top"/>
    </xf>
    <xf numFmtId="0" fontId="21" fillId="2" borderId="65" xfId="2" applyFont="1" applyFill="1" applyBorder="1" applyAlignment="1">
      <alignment horizontal="center" vertical="top"/>
    </xf>
    <xf numFmtId="0" fontId="21" fillId="2" borderId="66" xfId="2" applyFont="1" applyFill="1" applyBorder="1" applyAlignment="1">
      <alignment horizontal="center" vertical="top"/>
    </xf>
    <xf numFmtId="0" fontId="21" fillId="2" borderId="67" xfId="2" applyFont="1" applyFill="1" applyBorder="1" applyAlignment="1">
      <alignment horizontal="center" vertical="top"/>
    </xf>
    <xf numFmtId="0" fontId="21" fillId="2" borderId="68" xfId="2" applyFont="1" applyFill="1" applyBorder="1" applyAlignment="1">
      <alignment horizontal="center" vertical="top"/>
    </xf>
    <xf numFmtId="0" fontId="21" fillId="2" borderId="69" xfId="2" applyFont="1" applyFill="1" applyBorder="1" applyAlignment="1">
      <alignment horizontal="center" vertical="top"/>
    </xf>
    <xf numFmtId="0" fontId="21" fillId="2" borderId="57" xfId="2" applyFont="1" applyFill="1" applyBorder="1" applyAlignment="1">
      <alignment horizontal="center" vertical="top"/>
    </xf>
    <xf numFmtId="0" fontId="21" fillId="2" borderId="58" xfId="2" applyFont="1" applyFill="1" applyBorder="1" applyAlignment="1">
      <alignment horizontal="center" vertical="top"/>
    </xf>
    <xf numFmtId="0" fontId="21" fillId="2" borderId="55" xfId="2" applyFont="1" applyFill="1" applyBorder="1" applyAlignment="1">
      <alignment horizontal="center" vertical="top"/>
    </xf>
    <xf numFmtId="0" fontId="21" fillId="2" borderId="70" xfId="2" applyFont="1" applyFill="1" applyBorder="1" applyAlignment="1">
      <alignment horizontal="center" vertical="top"/>
    </xf>
    <xf numFmtId="0" fontId="8" fillId="2" borderId="34" xfId="2" applyFont="1" applyFill="1" applyBorder="1" applyAlignment="1">
      <alignment horizontal="left" vertical="top" wrapText="1"/>
    </xf>
    <xf numFmtId="0" fontId="8" fillId="2" borderId="37" xfId="2" applyFont="1" applyFill="1" applyBorder="1" applyAlignment="1">
      <alignment horizontal="left" vertical="top" wrapText="1"/>
    </xf>
    <xf numFmtId="0" fontId="8" fillId="2" borderId="38" xfId="2" applyFont="1" applyFill="1" applyBorder="1" applyAlignment="1">
      <alignment horizontal="left" vertical="top" wrapText="1"/>
    </xf>
    <xf numFmtId="0" fontId="21" fillId="2" borderId="32" xfId="2" applyFont="1" applyFill="1" applyBorder="1" applyAlignment="1">
      <alignment horizontal="center" vertical="top"/>
    </xf>
    <xf numFmtId="0" fontId="21" fillId="2" borderId="10" xfId="2" applyFont="1" applyFill="1" applyBorder="1" applyAlignment="1">
      <alignment horizontal="center" vertical="top"/>
    </xf>
    <xf numFmtId="0" fontId="21" fillId="2" borderId="1" xfId="2" applyFont="1" applyFill="1" applyBorder="1" applyAlignment="1">
      <alignment horizontal="center" vertical="top"/>
    </xf>
    <xf numFmtId="0" fontId="21" fillId="2" borderId="61" xfId="2" applyFont="1" applyFill="1" applyBorder="1" applyAlignment="1">
      <alignment horizontal="center" vertical="top"/>
    </xf>
    <xf numFmtId="0" fontId="21" fillId="2" borderId="62" xfId="2" applyFont="1" applyFill="1" applyBorder="1" applyAlignment="1">
      <alignment horizontal="center" vertical="top"/>
    </xf>
    <xf numFmtId="0" fontId="21" fillId="2" borderId="52" xfId="2" applyFont="1" applyFill="1" applyBorder="1" applyAlignment="1">
      <alignment horizontal="center" vertical="top"/>
    </xf>
    <xf numFmtId="0" fontId="21" fillId="2" borderId="53" xfId="2" applyFont="1" applyFill="1" applyBorder="1" applyAlignment="1">
      <alignment horizontal="center" vertical="top"/>
    </xf>
    <xf numFmtId="0" fontId="21" fillId="2" borderId="50" xfId="2" applyFont="1" applyFill="1" applyBorder="1" applyAlignment="1">
      <alignment horizontal="center" vertical="top"/>
    </xf>
    <xf numFmtId="0" fontId="21" fillId="2" borderId="63" xfId="2" applyFont="1" applyFill="1" applyBorder="1" applyAlignment="1">
      <alignment horizontal="center" vertical="top"/>
    </xf>
    <xf numFmtId="0" fontId="21" fillId="2" borderId="60" xfId="2" applyFont="1" applyFill="1" applyBorder="1" applyAlignment="1">
      <alignment horizontal="center" vertical="top"/>
    </xf>
    <xf numFmtId="0" fontId="28" fillId="2" borderId="0" xfId="2" applyFont="1" applyFill="1" applyAlignment="1">
      <alignment horizontal="center" vertical="center"/>
    </xf>
    <xf numFmtId="0" fontId="21" fillId="2" borderId="44" xfId="2" applyFont="1" applyFill="1" applyBorder="1" applyAlignment="1">
      <alignment horizontal="center" vertical="top"/>
    </xf>
    <xf numFmtId="0" fontId="21" fillId="2" borderId="45" xfId="2" applyFont="1" applyFill="1" applyBorder="1" applyAlignment="1">
      <alignment horizontal="center" vertical="top"/>
    </xf>
    <xf numFmtId="0" fontId="21" fillId="2" borderId="46" xfId="2" applyFont="1" applyFill="1" applyBorder="1" applyAlignment="1">
      <alignment horizontal="center" vertical="top"/>
    </xf>
    <xf numFmtId="0" fontId="21" fillId="2" borderId="47" xfId="2" applyFont="1" applyFill="1" applyBorder="1" applyAlignment="1">
      <alignment horizontal="center" vertical="top"/>
    </xf>
    <xf numFmtId="0" fontId="21" fillId="2" borderId="48" xfId="2" applyFont="1" applyFill="1" applyBorder="1" applyAlignment="1">
      <alignment horizontal="center" vertical="top"/>
    </xf>
    <xf numFmtId="0" fontId="21" fillId="2" borderId="49" xfId="2" applyFont="1" applyFill="1" applyBorder="1" applyAlignment="1">
      <alignment horizontal="center" vertical="center"/>
    </xf>
    <xf numFmtId="0" fontId="21" fillId="2" borderId="50" xfId="2" applyFont="1" applyFill="1" applyBorder="1" applyAlignment="1">
      <alignment horizontal="center" vertical="center"/>
    </xf>
    <xf numFmtId="0" fontId="21" fillId="2" borderId="51" xfId="2" applyFont="1" applyFill="1" applyBorder="1" applyAlignment="1">
      <alignment horizontal="center" vertical="top"/>
    </xf>
    <xf numFmtId="0" fontId="21" fillId="2" borderId="5" xfId="2" applyFont="1" applyFill="1" applyBorder="1" applyAlignment="1">
      <alignment horizontal="center" vertical="center"/>
    </xf>
    <xf numFmtId="0" fontId="21" fillId="2" borderId="16" xfId="2" applyFont="1" applyFill="1" applyBorder="1" applyAlignment="1">
      <alignment horizontal="center" vertical="center"/>
    </xf>
    <xf numFmtId="0" fontId="21" fillId="2" borderId="6"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15" xfId="2" applyFont="1" applyFill="1" applyBorder="1" applyAlignment="1">
      <alignment horizontal="center" vertical="center"/>
    </xf>
    <xf numFmtId="0" fontId="21" fillId="2" borderId="9" xfId="2" applyFont="1" applyFill="1" applyBorder="1" applyAlignment="1">
      <alignment horizontal="center" vertical="center"/>
    </xf>
    <xf numFmtId="0" fontId="21" fillId="2" borderId="5" xfId="2" applyFont="1" applyFill="1" applyBorder="1" applyAlignment="1">
      <alignment horizontal="center" vertical="top"/>
    </xf>
    <xf numFmtId="0" fontId="21" fillId="2" borderId="8" xfId="2" applyFont="1" applyFill="1" applyBorder="1" applyAlignment="1">
      <alignment horizontal="center" vertical="top"/>
    </xf>
    <xf numFmtId="0" fontId="21" fillId="2" borderId="26" xfId="2" applyFont="1" applyFill="1" applyBorder="1" applyAlignment="1">
      <alignment horizontal="center" vertical="center"/>
    </xf>
    <xf numFmtId="0" fontId="21" fillId="2" borderId="59" xfId="2" applyFont="1" applyFill="1" applyBorder="1" applyAlignment="1">
      <alignment horizontal="center" vertical="center"/>
    </xf>
    <xf numFmtId="0" fontId="21" fillId="2" borderId="54" xfId="2" applyFont="1" applyFill="1" applyBorder="1" applyAlignment="1">
      <alignment horizontal="center" vertical="center"/>
    </xf>
    <xf numFmtId="0" fontId="21" fillId="2" borderId="55" xfId="2" applyFont="1" applyFill="1" applyBorder="1" applyAlignment="1">
      <alignment horizontal="center" vertical="center"/>
    </xf>
    <xf numFmtId="0" fontId="21" fillId="2" borderId="56" xfId="2" applyFont="1" applyFill="1" applyBorder="1" applyAlignment="1">
      <alignment horizontal="center" vertical="top"/>
    </xf>
    <xf numFmtId="0" fontId="26" fillId="0" borderId="8" xfId="6" applyBorder="1" applyAlignment="1">
      <alignment horizontal="center" vertical="center"/>
    </xf>
    <xf numFmtId="0" fontId="26" fillId="0" borderId="9" xfId="6" applyBorder="1" applyAlignment="1">
      <alignment horizontal="center" vertical="center"/>
    </xf>
    <xf numFmtId="0" fontId="26" fillId="0" borderId="5" xfId="6" applyBorder="1" applyAlignment="1">
      <alignment horizontal="center" vertical="center"/>
    </xf>
    <xf numFmtId="0" fontId="26" fillId="0" borderId="16" xfId="6" applyBorder="1" applyAlignment="1">
      <alignment horizontal="center" vertical="center"/>
    </xf>
    <xf numFmtId="0" fontId="26" fillId="0" borderId="6" xfId="6" applyBorder="1" applyAlignment="1">
      <alignment horizontal="center" vertical="center"/>
    </xf>
    <xf numFmtId="0" fontId="26" fillId="0" borderId="17" xfId="6" applyBorder="1" applyAlignment="1">
      <alignment horizontal="center" vertical="center"/>
    </xf>
    <xf numFmtId="0" fontId="26" fillId="0" borderId="0" xfId="6" applyAlignment="1">
      <alignment horizontal="center" vertical="center"/>
    </xf>
    <xf numFmtId="0" fontId="26" fillId="0" borderId="18" xfId="6" applyBorder="1" applyAlignment="1">
      <alignment horizontal="center" vertical="center"/>
    </xf>
    <xf numFmtId="0" fontId="26" fillId="0" borderId="15" xfId="6" applyBorder="1" applyAlignment="1">
      <alignment horizontal="center" vertical="center"/>
    </xf>
    <xf numFmtId="0" fontId="26" fillId="0" borderId="42" xfId="6" applyBorder="1" applyAlignment="1">
      <alignment vertical="center"/>
    </xf>
    <xf numFmtId="0" fontId="26" fillId="0" borderId="18" xfId="6" applyBorder="1" applyAlignment="1">
      <alignment vertical="center"/>
    </xf>
    <xf numFmtId="0" fontId="26" fillId="0" borderId="1" xfId="6" applyBorder="1" applyAlignment="1">
      <alignment horizontal="center" vertical="center"/>
    </xf>
    <xf numFmtId="0" fontId="9" fillId="2" borderId="27" xfId="4" applyFont="1" applyFill="1" applyBorder="1" applyAlignment="1">
      <alignment horizontal="left" vertical="center" wrapText="1"/>
    </xf>
    <xf numFmtId="0" fontId="9" fillId="2" borderId="28" xfId="4" applyFont="1" applyFill="1" applyBorder="1" applyAlignment="1">
      <alignment horizontal="left" vertical="center" wrapText="1"/>
    </xf>
    <xf numFmtId="0" fontId="9" fillId="2" borderId="27" xfId="4" applyFont="1" applyFill="1" applyBorder="1" applyAlignment="1">
      <alignment horizontal="left" vertical="top" wrapText="1"/>
    </xf>
    <xf numFmtId="0" fontId="9" fillId="2" borderId="28" xfId="4" applyFont="1" applyFill="1" applyBorder="1" applyAlignment="1">
      <alignment horizontal="left" vertical="top" wrapText="1"/>
    </xf>
    <xf numFmtId="0" fontId="9" fillId="2" borderId="29" xfId="4" applyFont="1" applyFill="1" applyBorder="1" applyAlignment="1">
      <alignment horizontal="left" vertical="top" wrapText="1"/>
    </xf>
    <xf numFmtId="0" fontId="9" fillId="2" borderId="30" xfId="4" applyFont="1" applyFill="1" applyBorder="1" applyAlignment="1">
      <alignment horizontal="left" vertical="top" wrapText="1"/>
    </xf>
    <xf numFmtId="0" fontId="17" fillId="2" borderId="0" xfId="4" applyFont="1" applyFill="1" applyAlignment="1">
      <alignment horizontal="center" vertical="center"/>
    </xf>
    <xf numFmtId="0" fontId="9" fillId="2" borderId="23" xfId="4" applyFont="1" applyFill="1" applyBorder="1" applyAlignment="1">
      <alignment horizontal="center" vertical="center" wrapText="1"/>
    </xf>
    <xf numFmtId="0" fontId="9" fillId="2" borderId="24" xfId="4" applyFont="1" applyFill="1" applyBorder="1" applyAlignment="1">
      <alignment horizontal="center" vertical="center" wrapText="1"/>
    </xf>
    <xf numFmtId="0" fontId="9" fillId="2" borderId="25" xfId="4" applyFont="1" applyFill="1" applyBorder="1" applyAlignment="1">
      <alignment horizontal="left" vertical="center" wrapText="1"/>
    </xf>
    <xf numFmtId="0" fontId="9" fillId="2" borderId="26" xfId="4" applyFont="1" applyFill="1" applyBorder="1" applyAlignment="1">
      <alignment horizontal="left" vertical="center" wrapText="1"/>
    </xf>
    <xf numFmtId="0" fontId="19" fillId="2" borderId="0" xfId="4" applyFont="1" applyFill="1" applyAlignment="1">
      <alignment horizontal="center" vertical="top"/>
    </xf>
    <xf numFmtId="0" fontId="16" fillId="2" borderId="2" xfId="4" applyFont="1" applyFill="1" applyBorder="1" applyAlignment="1">
      <alignment horizontal="left" vertical="center"/>
    </xf>
    <xf numFmtId="0" fontId="16" fillId="2" borderId="10" xfId="4" applyFont="1" applyFill="1" applyBorder="1" applyAlignment="1">
      <alignment horizontal="left" vertical="center"/>
    </xf>
    <xf numFmtId="0" fontId="16" fillId="2" borderId="3" xfId="4" applyFont="1" applyFill="1" applyBorder="1" applyAlignment="1">
      <alignment horizontal="left" vertical="center"/>
    </xf>
    <xf numFmtId="0" fontId="20" fillId="2" borderId="16" xfId="4" applyFont="1" applyFill="1" applyBorder="1" applyAlignment="1">
      <alignment horizontal="left"/>
    </xf>
    <xf numFmtId="0" fontId="20" fillId="2" borderId="16" xfId="4" applyFont="1" applyFill="1" applyBorder="1" applyAlignment="1">
      <alignment horizontal="center" vertical="center"/>
    </xf>
    <xf numFmtId="0" fontId="20" fillId="2" borderId="15" xfId="4" applyFont="1" applyFill="1" applyBorder="1" applyAlignment="1">
      <alignment horizontal="center" vertical="center"/>
    </xf>
    <xf numFmtId="0" fontId="16" fillId="2" borderId="15" xfId="4" applyFont="1" applyFill="1" applyBorder="1" applyAlignment="1">
      <alignment horizontal="center"/>
    </xf>
    <xf numFmtId="0" fontId="16" fillId="2" borderId="0" xfId="4" applyFont="1" applyFill="1" applyAlignment="1">
      <alignment horizontal="left" vertical="top"/>
    </xf>
    <xf numFmtId="0" fontId="19" fillId="2" borderId="0" xfId="4" applyFont="1" applyFill="1" applyAlignment="1">
      <alignment horizontal="center" vertical="center"/>
    </xf>
    <xf numFmtId="0" fontId="17" fillId="2" borderId="0" xfId="4" applyFont="1" applyFill="1" applyAlignment="1">
      <alignment horizontal="right"/>
    </xf>
    <xf numFmtId="0" fontId="20" fillId="2" borderId="0" xfId="4" applyFont="1" applyFill="1" applyAlignment="1">
      <alignment horizontal="left" vertical="center"/>
    </xf>
    <xf numFmtId="0" fontId="20" fillId="2" borderId="15" xfId="4" applyFont="1" applyFill="1" applyBorder="1" applyAlignment="1">
      <alignment horizontal="left" vertical="center"/>
    </xf>
    <xf numFmtId="0" fontId="14" fillId="2" borderId="4" xfId="3" applyFont="1" applyFill="1" applyBorder="1" applyAlignment="1">
      <alignment horizontal="left" vertical="center"/>
    </xf>
    <xf numFmtId="0" fontId="14" fillId="2" borderId="7" xfId="3" applyFont="1" applyFill="1" applyBorder="1" applyAlignment="1">
      <alignment horizontal="left" vertical="center"/>
    </xf>
    <xf numFmtId="0" fontId="11" fillId="2" borderId="0" xfId="3" applyFill="1">
      <alignment vertical="center"/>
    </xf>
    <xf numFmtId="0" fontId="13" fillId="2" borderId="0" xfId="3" applyFont="1" applyFill="1" applyAlignment="1">
      <alignment horizontal="center" vertical="center"/>
    </xf>
    <xf numFmtId="0" fontId="12" fillId="2" borderId="4" xfId="3" applyFont="1" applyFill="1" applyBorder="1" applyAlignment="1">
      <alignment horizontal="center" vertical="center"/>
    </xf>
    <xf numFmtId="0" fontId="12" fillId="2" borderId="7" xfId="3" applyFont="1" applyFill="1" applyBorder="1" applyAlignment="1">
      <alignment horizontal="center" vertical="center"/>
    </xf>
    <xf numFmtId="0" fontId="56" fillId="0" borderId="0" xfId="9" applyFont="1"/>
    <xf numFmtId="0" fontId="56" fillId="0" borderId="0" xfId="9" applyFont="1" applyAlignment="1">
      <alignment horizontal="center" vertical="center"/>
    </xf>
    <xf numFmtId="0" fontId="55" fillId="0" borderId="0" xfId="9"/>
    <xf numFmtId="0" fontId="57" fillId="0" borderId="0" xfId="9" applyFont="1" applyAlignment="1">
      <alignment horizontal="center" shrinkToFit="1"/>
    </xf>
    <xf numFmtId="0" fontId="57" fillId="0" borderId="0" xfId="9" applyFont="1"/>
    <xf numFmtId="0" fontId="58" fillId="0" borderId="108" xfId="9" applyFont="1" applyBorder="1" applyAlignment="1">
      <alignment vertical="center"/>
    </xf>
    <xf numFmtId="0" fontId="56" fillId="0" borderId="109" xfId="9" applyFont="1" applyBorder="1" applyAlignment="1">
      <alignment horizontal="center" vertical="center"/>
    </xf>
    <xf numFmtId="0" fontId="56" fillId="0" borderId="0" xfId="9" applyFont="1" applyAlignment="1">
      <alignment vertical="center"/>
    </xf>
    <xf numFmtId="0" fontId="58" fillId="0" borderId="110" xfId="9" applyFont="1" applyBorder="1" applyAlignment="1">
      <alignment vertical="center"/>
    </xf>
    <xf numFmtId="0" fontId="58" fillId="0" borderId="111" xfId="9" applyFont="1" applyBorder="1" applyAlignment="1">
      <alignment vertical="center"/>
    </xf>
    <xf numFmtId="0" fontId="59" fillId="0" borderId="112" xfId="9" applyFont="1" applyBorder="1" applyAlignment="1">
      <alignment horizontal="center"/>
    </xf>
    <xf numFmtId="0" fontId="58" fillId="0" borderId="113" xfId="9" applyFont="1" applyBorder="1"/>
    <xf numFmtId="0" fontId="56" fillId="0" borderId="114" xfId="9" applyFont="1" applyBorder="1"/>
    <xf numFmtId="0" fontId="60" fillId="0" borderId="113" xfId="9" applyFont="1" applyBorder="1"/>
    <xf numFmtId="0" fontId="56" fillId="0" borderId="113" xfId="9" applyFont="1" applyBorder="1"/>
    <xf numFmtId="0" fontId="60" fillId="0" borderId="0" xfId="9" applyFont="1" applyAlignment="1">
      <alignment vertical="center" wrapText="1"/>
    </xf>
    <xf numFmtId="0" fontId="60" fillId="0" borderId="0" xfId="9" applyFont="1" applyAlignment="1">
      <alignment vertical="center"/>
    </xf>
    <xf numFmtId="0" fontId="60" fillId="0" borderId="0" xfId="9" applyFont="1"/>
    <xf numFmtId="0" fontId="56" fillId="0" borderId="115" xfId="9" applyFont="1" applyBorder="1"/>
    <xf numFmtId="0" fontId="56" fillId="0" borderId="116" xfId="9" applyFont="1" applyBorder="1"/>
    <xf numFmtId="0" fontId="56" fillId="0" borderId="117" xfId="9" applyFont="1" applyBorder="1"/>
  </cellXfs>
  <cellStyles count="10">
    <cellStyle name="桁区切り" xfId="1" builtinId="6"/>
    <cellStyle name="説明文 2" xfId="7" xr:uid="{935BF797-B573-4E75-A00F-413BCB99BC96}"/>
    <cellStyle name="標準" xfId="0" builtinId="0"/>
    <cellStyle name="標準 2" xfId="2" xr:uid="{50A8EDD3-D8C4-4F83-9FFE-00FF001DD377}"/>
    <cellStyle name="標準 2 2" xfId="5" xr:uid="{28E83E65-A468-474B-837E-0B2753D25710}"/>
    <cellStyle name="標準 3" xfId="3" xr:uid="{B19A1D88-796C-470D-BC25-B6E86B42A517}"/>
    <cellStyle name="標準 4" xfId="4" xr:uid="{C90595D8-7526-424D-AC12-EC9C4DCA2E4A}"/>
    <cellStyle name="標準 5" xfId="6" xr:uid="{974A3D6C-3BE4-44EC-A2A6-0E2783862C96}"/>
    <cellStyle name="標準 6" xfId="8" xr:uid="{E8C39A18-4967-4226-88C2-30F166380782}"/>
    <cellStyle name="標準 7" xfId="9" xr:uid="{78F53CDA-D790-421A-85AB-65318879F1F2}"/>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3</xdr:col>
          <xdr:colOff>276225</xdr:colOff>
          <xdr:row>19</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3</xdr:col>
          <xdr:colOff>276225</xdr:colOff>
          <xdr:row>18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3</xdr:col>
          <xdr:colOff>276225</xdr:colOff>
          <xdr:row>13</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3</xdr:col>
          <xdr:colOff>276225</xdr:colOff>
          <xdr:row>11</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3</xdr:col>
          <xdr:colOff>276225</xdr:colOff>
          <xdr:row>23</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3</xdr:col>
          <xdr:colOff>276225</xdr:colOff>
          <xdr:row>21</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3</xdr:col>
          <xdr:colOff>276225</xdr:colOff>
          <xdr:row>25</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3</xdr:col>
          <xdr:colOff>276225</xdr:colOff>
          <xdr:row>27</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3</xdr:col>
          <xdr:colOff>276225</xdr:colOff>
          <xdr:row>29</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76200</xdr:rowOff>
        </xdr:from>
        <xdr:to>
          <xdr:col>3</xdr:col>
          <xdr:colOff>276225</xdr:colOff>
          <xdr:row>31</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3</xdr:col>
          <xdr:colOff>276225</xdr:colOff>
          <xdr:row>9</xdr:row>
          <xdr:rowOff>190500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276225</xdr:colOff>
          <xdr:row>7</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3</xdr:col>
          <xdr:colOff>276225</xdr:colOff>
          <xdr:row>15</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9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9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0.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2C47D-8F51-43FC-B856-D622AD4F4918}">
  <sheetPr>
    <pageSetUpPr fitToPage="1"/>
  </sheetPr>
  <dimension ref="A1:AMK55"/>
  <sheetViews>
    <sheetView showGridLines="0" view="pageBreakPreview" zoomScaleNormal="100" workbookViewId="0">
      <selection activeCell="V39" sqref="V39:X39"/>
    </sheetView>
  </sheetViews>
  <sheetFormatPr defaultRowHeight="13.5" x14ac:dyDescent="0.15"/>
  <cols>
    <col min="1" max="1" width="4.5" style="240" customWidth="1"/>
    <col min="2" max="22" width="2.875" style="240" customWidth="1"/>
    <col min="23" max="23" width="3.875" style="240" customWidth="1"/>
    <col min="24" max="36" width="3.5" style="240" customWidth="1"/>
    <col min="37" max="1025" width="2.875" style="240" customWidth="1"/>
    <col min="1026" max="16384" width="9" style="210"/>
  </cols>
  <sheetData>
    <row r="1" spans="1:36" ht="14.85" customHeight="1" x14ac:dyDescent="0.15">
      <c r="A1" s="240" t="s">
        <v>269</v>
      </c>
      <c r="N1" s="282"/>
    </row>
    <row r="3" spans="1:36" ht="14.85" customHeight="1" x14ac:dyDescent="0.15">
      <c r="E3" s="240" t="s">
        <v>270</v>
      </c>
      <c r="V3" s="266"/>
      <c r="W3" s="266"/>
      <c r="X3" s="266"/>
      <c r="Y3" s="266"/>
      <c r="Z3" s="266"/>
      <c r="AA3" s="266"/>
      <c r="AB3" s="266"/>
      <c r="AC3" s="266"/>
      <c r="AD3" s="266"/>
      <c r="AE3" s="266"/>
      <c r="AF3" s="266"/>
      <c r="AG3" s="266"/>
      <c r="AH3" s="266"/>
      <c r="AI3" s="266"/>
      <c r="AJ3" s="266"/>
    </row>
    <row r="4" spans="1:36" ht="14.85" customHeight="1" x14ac:dyDescent="0.15">
      <c r="E4" s="240" t="s">
        <v>271</v>
      </c>
      <c r="V4" s="266"/>
      <c r="W4" s="266"/>
      <c r="X4" s="266"/>
      <c r="Y4" s="266"/>
      <c r="Z4" s="266"/>
      <c r="AA4" s="266"/>
      <c r="AB4" s="266"/>
      <c r="AC4" s="266"/>
      <c r="AD4" s="266"/>
      <c r="AE4" s="266"/>
      <c r="AF4" s="266"/>
      <c r="AG4" s="266"/>
      <c r="AH4" s="266"/>
      <c r="AI4" s="266"/>
      <c r="AJ4" s="266"/>
    </row>
    <row r="5" spans="1:36" ht="14.85" customHeight="1" x14ac:dyDescent="0.15">
      <c r="E5" s="240" t="s">
        <v>272</v>
      </c>
    </row>
    <row r="6" spans="1:36" ht="14.85" customHeight="1" x14ac:dyDescent="0.15">
      <c r="E6" s="240" t="s">
        <v>273</v>
      </c>
    </row>
    <row r="7" spans="1:36" ht="14.85" customHeight="1" x14ac:dyDescent="0.15">
      <c r="A7" s="313" t="s">
        <v>274</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row>
    <row r="9" spans="1:36" ht="14.85" customHeight="1" x14ac:dyDescent="0.15">
      <c r="AB9" s="313"/>
      <c r="AC9" s="313"/>
      <c r="AD9" s="240" t="s">
        <v>275</v>
      </c>
      <c r="AE9" s="313"/>
      <c r="AF9" s="313"/>
      <c r="AG9" s="240" t="s">
        <v>276</v>
      </c>
      <c r="AH9" s="313"/>
      <c r="AI9" s="313"/>
      <c r="AJ9" s="240" t="s">
        <v>277</v>
      </c>
    </row>
    <row r="10" spans="1:36" ht="14.85" customHeight="1" x14ac:dyDescent="0.15">
      <c r="A10" s="292"/>
      <c r="B10" s="292"/>
      <c r="C10" s="292"/>
      <c r="D10" s="292"/>
      <c r="E10" s="292"/>
      <c r="F10" s="313" t="s">
        <v>390</v>
      </c>
      <c r="G10" s="313"/>
      <c r="H10" s="313"/>
      <c r="I10" s="313"/>
      <c r="J10" s="313"/>
      <c r="K10" s="313"/>
    </row>
    <row r="11" spans="1:36" ht="18" customHeight="1" x14ac:dyDescent="0.15">
      <c r="A11" s="292"/>
      <c r="B11" s="292"/>
      <c r="C11" s="292"/>
      <c r="D11" s="292"/>
      <c r="E11" s="292"/>
      <c r="F11" s="313"/>
      <c r="G11" s="313"/>
      <c r="H11" s="313"/>
      <c r="I11" s="313"/>
      <c r="J11" s="313"/>
      <c r="K11" s="313"/>
      <c r="P11" s="297" t="s">
        <v>278</v>
      </c>
      <c r="Q11" s="297"/>
      <c r="R11" s="297"/>
      <c r="S11" s="281"/>
      <c r="T11" s="298"/>
      <c r="U11" s="298"/>
      <c r="V11" s="298"/>
      <c r="W11" s="298"/>
      <c r="X11" s="298"/>
      <c r="Y11" s="298"/>
      <c r="Z11" s="298"/>
      <c r="AA11" s="298"/>
      <c r="AB11" s="298"/>
      <c r="AC11" s="298"/>
      <c r="AD11" s="298"/>
      <c r="AE11" s="298"/>
      <c r="AF11" s="298"/>
      <c r="AG11" s="298"/>
      <c r="AH11" s="298"/>
      <c r="AI11" s="298"/>
      <c r="AJ11" s="298"/>
    </row>
    <row r="12" spans="1:36" ht="18" customHeight="1" x14ac:dyDescent="0.15">
      <c r="P12" s="297"/>
      <c r="Q12" s="297"/>
      <c r="R12" s="297"/>
      <c r="S12" s="281"/>
      <c r="T12" s="298"/>
      <c r="U12" s="298"/>
      <c r="V12" s="298"/>
      <c r="W12" s="298"/>
      <c r="X12" s="298"/>
      <c r="Y12" s="298"/>
      <c r="Z12" s="298"/>
      <c r="AA12" s="298"/>
      <c r="AB12" s="298"/>
      <c r="AC12" s="298"/>
      <c r="AD12" s="298"/>
      <c r="AE12" s="298"/>
      <c r="AF12" s="298"/>
      <c r="AG12" s="298"/>
      <c r="AH12" s="298"/>
      <c r="AI12" s="298"/>
      <c r="AJ12" s="298"/>
    </row>
    <row r="13" spans="1:36" ht="18" customHeight="1" x14ac:dyDescent="0.15">
      <c r="M13" s="281" t="s">
        <v>279</v>
      </c>
      <c r="P13" s="297" t="s">
        <v>280</v>
      </c>
      <c r="Q13" s="297"/>
      <c r="R13" s="297"/>
      <c r="S13" s="281"/>
      <c r="T13" s="298"/>
      <c r="U13" s="298"/>
      <c r="V13" s="298"/>
      <c r="W13" s="298"/>
      <c r="X13" s="298"/>
      <c r="Y13" s="298"/>
      <c r="Z13" s="298"/>
      <c r="AA13" s="298"/>
      <c r="AB13" s="298"/>
      <c r="AC13" s="298"/>
      <c r="AD13" s="298"/>
      <c r="AE13" s="298"/>
      <c r="AF13" s="298"/>
      <c r="AG13" s="298"/>
      <c r="AH13" s="298"/>
      <c r="AI13" s="298"/>
      <c r="AJ13" s="298"/>
    </row>
    <row r="14" spans="1:36" ht="18" customHeight="1" x14ac:dyDescent="0.15">
      <c r="P14" s="297"/>
      <c r="Q14" s="297"/>
      <c r="R14" s="297"/>
      <c r="S14" s="281"/>
      <c r="T14" s="298"/>
      <c r="U14" s="298"/>
      <c r="V14" s="298"/>
      <c r="W14" s="298"/>
      <c r="X14" s="298"/>
      <c r="Y14" s="298"/>
      <c r="Z14" s="298"/>
      <c r="AA14" s="298"/>
      <c r="AB14" s="298"/>
      <c r="AC14" s="298"/>
      <c r="AD14" s="298"/>
      <c r="AE14" s="298"/>
      <c r="AF14" s="298"/>
      <c r="AG14" s="298"/>
      <c r="AH14" s="298"/>
      <c r="AI14" s="298"/>
      <c r="AJ14" s="298"/>
    </row>
    <row r="15" spans="1:36" ht="18" customHeight="1" x14ac:dyDescent="0.15">
      <c r="P15" s="297" t="s">
        <v>281</v>
      </c>
      <c r="Q15" s="297"/>
      <c r="R15" s="297"/>
      <c r="S15" s="297"/>
      <c r="T15" s="297"/>
      <c r="U15" s="297"/>
      <c r="V15" s="298"/>
      <c r="W15" s="298"/>
      <c r="X15" s="298"/>
      <c r="Y15" s="298"/>
      <c r="Z15" s="298"/>
      <c r="AA15" s="298"/>
      <c r="AB15" s="298"/>
      <c r="AC15" s="298"/>
      <c r="AD15" s="298"/>
      <c r="AE15" s="298"/>
      <c r="AF15" s="298"/>
      <c r="AG15" s="298"/>
      <c r="AH15" s="298"/>
      <c r="AI15" s="298"/>
      <c r="AJ15" s="298"/>
    </row>
    <row r="16" spans="1:36" ht="18" customHeight="1" x14ac:dyDescent="0.15">
      <c r="P16" s="297"/>
      <c r="Q16" s="297"/>
      <c r="R16" s="297"/>
      <c r="S16" s="297"/>
      <c r="T16" s="297"/>
      <c r="U16" s="297"/>
      <c r="V16" s="298"/>
      <c r="W16" s="298"/>
      <c r="X16" s="298"/>
      <c r="Y16" s="298"/>
      <c r="Z16" s="298"/>
      <c r="AA16" s="298"/>
      <c r="AB16" s="298"/>
      <c r="AC16" s="298"/>
      <c r="AD16" s="298"/>
      <c r="AE16" s="298"/>
      <c r="AF16" s="298"/>
      <c r="AG16" s="298"/>
      <c r="AH16" s="298"/>
      <c r="AI16" s="298"/>
      <c r="AJ16" s="298"/>
    </row>
    <row r="17" spans="1:36" ht="14.85" customHeight="1" x14ac:dyDescent="0.15">
      <c r="B17" s="240" t="s">
        <v>282</v>
      </c>
    </row>
    <row r="19" spans="1:36" ht="14.45" customHeight="1" x14ac:dyDescent="0.15">
      <c r="U19" s="299" t="s">
        <v>283</v>
      </c>
      <c r="V19" s="299"/>
      <c r="W19" s="299"/>
      <c r="X19" s="208"/>
      <c r="Y19" s="209"/>
      <c r="Z19" s="209"/>
      <c r="AA19" s="209"/>
      <c r="AB19" s="209"/>
      <c r="AC19" s="209"/>
      <c r="AD19" s="209"/>
      <c r="AE19" s="209"/>
      <c r="AF19" s="209"/>
      <c r="AG19" s="209"/>
      <c r="AH19" s="280"/>
      <c r="AI19" s="280"/>
      <c r="AJ19" s="279"/>
    </row>
    <row r="20" spans="1:36" ht="14.85" customHeight="1" x14ac:dyDescent="0.15">
      <c r="A20" s="300" t="s">
        <v>284</v>
      </c>
      <c r="B20" s="278" t="s">
        <v>285</v>
      </c>
      <c r="C20" s="242"/>
      <c r="D20" s="242"/>
      <c r="E20" s="242"/>
      <c r="F20" s="242"/>
      <c r="G20" s="277"/>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row>
    <row r="21" spans="1:36" ht="27.75" customHeight="1" x14ac:dyDescent="0.15">
      <c r="A21" s="300"/>
      <c r="B21" s="276" t="s">
        <v>286</v>
      </c>
      <c r="C21" s="275"/>
      <c r="D21" s="275"/>
      <c r="E21" s="275"/>
      <c r="F21" s="275"/>
      <c r="G21" s="275"/>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row>
    <row r="22" spans="1:36" ht="14.25" customHeight="1" x14ac:dyDescent="0.15">
      <c r="A22" s="300"/>
      <c r="B22" s="290" t="s">
        <v>287</v>
      </c>
      <c r="C22" s="290"/>
      <c r="D22" s="290"/>
      <c r="E22" s="290"/>
      <c r="F22" s="290"/>
      <c r="G22" s="290"/>
      <c r="H22" s="302" t="s">
        <v>288</v>
      </c>
      <c r="I22" s="302"/>
      <c r="J22" s="302"/>
      <c r="K22" s="302"/>
      <c r="L22" s="303"/>
      <c r="M22" s="303"/>
      <c r="N22" s="271" t="s">
        <v>289</v>
      </c>
      <c r="O22" s="303"/>
      <c r="P22" s="303"/>
      <c r="Q22" s="270" t="s">
        <v>290</v>
      </c>
      <c r="R22" s="308"/>
      <c r="S22" s="308"/>
      <c r="T22" s="308"/>
      <c r="U22" s="308"/>
      <c r="V22" s="308"/>
      <c r="W22" s="308"/>
      <c r="X22" s="308"/>
      <c r="Y22" s="308"/>
      <c r="Z22" s="308"/>
      <c r="AA22" s="308"/>
      <c r="AB22" s="308"/>
      <c r="AC22" s="308"/>
      <c r="AD22" s="308"/>
      <c r="AE22" s="308"/>
      <c r="AF22" s="308"/>
      <c r="AG22" s="308"/>
      <c r="AH22" s="308"/>
      <c r="AI22" s="308"/>
      <c r="AJ22" s="308"/>
    </row>
    <row r="23" spans="1:36" ht="14.25" customHeight="1" x14ac:dyDescent="0.15">
      <c r="A23" s="300"/>
      <c r="B23" s="290"/>
      <c r="C23" s="290"/>
      <c r="D23" s="290"/>
      <c r="E23" s="290"/>
      <c r="F23" s="290"/>
      <c r="G23" s="290"/>
      <c r="H23" s="309"/>
      <c r="I23" s="309"/>
      <c r="J23" s="309"/>
      <c r="K23" s="309"/>
      <c r="L23" s="269" t="s">
        <v>291</v>
      </c>
      <c r="M23" s="269" t="s">
        <v>292</v>
      </c>
      <c r="N23" s="292"/>
      <c r="O23" s="292"/>
      <c r="P23" s="292"/>
      <c r="Q23" s="292"/>
      <c r="R23" s="292"/>
      <c r="S23" s="292"/>
      <c r="T23" s="292"/>
      <c r="U23" s="292"/>
      <c r="V23" s="269" t="s">
        <v>293</v>
      </c>
      <c r="W23" s="269" t="s">
        <v>294</v>
      </c>
      <c r="X23" s="293"/>
      <c r="Y23" s="293"/>
      <c r="Z23" s="293"/>
      <c r="AA23" s="293"/>
      <c r="AB23" s="293"/>
      <c r="AC23" s="293"/>
      <c r="AD23" s="293"/>
      <c r="AE23" s="293"/>
      <c r="AF23" s="293"/>
      <c r="AG23" s="293"/>
      <c r="AH23" s="293"/>
      <c r="AI23" s="293"/>
      <c r="AJ23" s="293"/>
    </row>
    <row r="24" spans="1:36" ht="14.25" customHeight="1" x14ac:dyDescent="0.15">
      <c r="A24" s="300"/>
      <c r="B24" s="290"/>
      <c r="C24" s="290"/>
      <c r="D24" s="290"/>
      <c r="E24" s="290"/>
      <c r="F24" s="290"/>
      <c r="G24" s="290"/>
      <c r="H24" s="309"/>
      <c r="I24" s="309"/>
      <c r="J24" s="309"/>
      <c r="K24" s="309"/>
      <c r="L24" s="269" t="s">
        <v>295</v>
      </c>
      <c r="M24" s="269" t="s">
        <v>296</v>
      </c>
      <c r="N24" s="292"/>
      <c r="O24" s="292"/>
      <c r="P24" s="292"/>
      <c r="Q24" s="292"/>
      <c r="R24" s="292"/>
      <c r="S24" s="292"/>
      <c r="T24" s="292"/>
      <c r="U24" s="292"/>
      <c r="V24" s="269" t="s">
        <v>297</v>
      </c>
      <c r="W24" s="269" t="s">
        <v>298</v>
      </c>
      <c r="X24" s="293"/>
      <c r="Y24" s="293"/>
      <c r="Z24" s="293"/>
      <c r="AA24" s="293"/>
      <c r="AB24" s="293"/>
      <c r="AC24" s="293"/>
      <c r="AD24" s="293"/>
      <c r="AE24" s="293"/>
      <c r="AF24" s="293"/>
      <c r="AG24" s="293"/>
      <c r="AH24" s="293"/>
      <c r="AI24" s="293"/>
      <c r="AJ24" s="293"/>
    </row>
    <row r="25" spans="1:36" ht="18.95" customHeight="1" x14ac:dyDescent="0.15">
      <c r="A25" s="300"/>
      <c r="B25" s="290"/>
      <c r="C25" s="290"/>
      <c r="D25" s="290"/>
      <c r="E25" s="290"/>
      <c r="F25" s="290"/>
      <c r="G25" s="290"/>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row>
    <row r="26" spans="1:36" ht="18.75" customHeight="1" x14ac:dyDescent="0.15">
      <c r="A26" s="300"/>
      <c r="B26" s="315" t="s">
        <v>299</v>
      </c>
      <c r="C26" s="315"/>
      <c r="D26" s="315"/>
      <c r="E26" s="315"/>
      <c r="F26" s="315"/>
      <c r="G26" s="315"/>
      <c r="H26" s="254" t="s">
        <v>300</v>
      </c>
      <c r="I26" s="252"/>
      <c r="J26" s="251"/>
      <c r="K26" s="316"/>
      <c r="L26" s="316"/>
      <c r="M26" s="316"/>
      <c r="N26" s="316"/>
      <c r="O26" s="316"/>
      <c r="P26" s="316"/>
      <c r="Q26" s="274" t="s">
        <v>301</v>
      </c>
      <c r="R26" s="273"/>
      <c r="S26" s="317"/>
      <c r="T26" s="317"/>
      <c r="U26" s="317"/>
      <c r="V26" s="254" t="s">
        <v>302</v>
      </c>
      <c r="W26" s="252"/>
      <c r="X26" s="251"/>
      <c r="Y26" s="310"/>
      <c r="Z26" s="310"/>
      <c r="AA26" s="310"/>
      <c r="AB26" s="310"/>
      <c r="AC26" s="310"/>
      <c r="AD26" s="310"/>
      <c r="AE26" s="310"/>
      <c r="AF26" s="310"/>
      <c r="AG26" s="310"/>
      <c r="AH26" s="310"/>
      <c r="AI26" s="310"/>
      <c r="AJ26" s="310"/>
    </row>
    <row r="27" spans="1:36" ht="18.75" customHeight="1" x14ac:dyDescent="0.15">
      <c r="A27" s="300"/>
      <c r="B27" s="315"/>
      <c r="C27" s="315"/>
      <c r="D27" s="315"/>
      <c r="E27" s="315"/>
      <c r="F27" s="315"/>
      <c r="G27" s="315"/>
      <c r="H27" s="285" t="s">
        <v>303</v>
      </c>
      <c r="I27" s="285"/>
      <c r="J27" s="285"/>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row>
    <row r="28" spans="1:36" s="272" customFormat="1" ht="18.75" customHeight="1" x14ac:dyDescent="0.4">
      <c r="A28" s="300"/>
      <c r="B28" s="311" t="s">
        <v>304</v>
      </c>
      <c r="C28" s="311"/>
      <c r="D28" s="311"/>
      <c r="E28" s="311"/>
      <c r="F28" s="311"/>
      <c r="G28" s="311"/>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row>
    <row r="29" spans="1:36" ht="14.85" customHeight="1" x14ac:dyDescent="0.15">
      <c r="A29" s="300"/>
      <c r="B29" s="290" t="s">
        <v>305</v>
      </c>
      <c r="C29" s="290"/>
      <c r="D29" s="290"/>
      <c r="E29" s="290"/>
      <c r="F29" s="290"/>
      <c r="G29" s="290"/>
      <c r="H29" s="289" t="s">
        <v>306</v>
      </c>
      <c r="I29" s="289"/>
      <c r="J29" s="289"/>
      <c r="K29" s="290"/>
      <c r="L29" s="290"/>
      <c r="M29" s="290"/>
      <c r="N29" s="290"/>
      <c r="O29" s="290"/>
      <c r="P29" s="290"/>
      <c r="Q29" s="291" t="s">
        <v>285</v>
      </c>
      <c r="R29" s="291"/>
      <c r="S29" s="291"/>
      <c r="T29" s="291"/>
      <c r="U29" s="291"/>
      <c r="V29" s="291"/>
      <c r="W29" s="291"/>
      <c r="X29" s="291"/>
      <c r="Y29" s="291"/>
      <c r="Z29" s="291"/>
      <c r="AA29" s="291"/>
      <c r="AB29" s="304" t="s">
        <v>307</v>
      </c>
      <c r="AC29" s="304"/>
      <c r="AD29" s="305"/>
      <c r="AE29" s="305"/>
      <c r="AF29" s="305"/>
      <c r="AG29" s="305"/>
      <c r="AH29" s="305"/>
      <c r="AI29" s="305"/>
      <c r="AJ29" s="305"/>
    </row>
    <row r="30" spans="1:36" ht="14.85" customHeight="1" x14ac:dyDescent="0.15">
      <c r="A30" s="300"/>
      <c r="B30" s="290"/>
      <c r="C30" s="290"/>
      <c r="D30" s="290"/>
      <c r="E30" s="290"/>
      <c r="F30" s="290"/>
      <c r="G30" s="290"/>
      <c r="H30" s="289"/>
      <c r="I30" s="289"/>
      <c r="J30" s="289"/>
      <c r="K30" s="290"/>
      <c r="L30" s="290"/>
      <c r="M30" s="290"/>
      <c r="N30" s="290"/>
      <c r="O30" s="290"/>
      <c r="P30" s="290"/>
      <c r="Q30" s="306" t="s">
        <v>308</v>
      </c>
      <c r="R30" s="306"/>
      <c r="S30" s="306"/>
      <c r="T30" s="306"/>
      <c r="U30" s="306"/>
      <c r="V30" s="306"/>
      <c r="W30" s="306"/>
      <c r="X30" s="306"/>
      <c r="Y30" s="306"/>
      <c r="Z30" s="306"/>
      <c r="AA30" s="306"/>
      <c r="AB30" s="304"/>
      <c r="AC30" s="304"/>
      <c r="AD30" s="305"/>
      <c r="AE30" s="305"/>
      <c r="AF30" s="305"/>
      <c r="AG30" s="305"/>
      <c r="AH30" s="305"/>
      <c r="AI30" s="305"/>
      <c r="AJ30" s="305"/>
    </row>
    <row r="31" spans="1:36" ht="14.85" customHeight="1" x14ac:dyDescent="0.15">
      <c r="A31" s="300"/>
      <c r="B31" s="307" t="s">
        <v>309</v>
      </c>
      <c r="C31" s="307"/>
      <c r="D31" s="307"/>
      <c r="E31" s="307"/>
      <c r="F31" s="307"/>
      <c r="G31" s="307"/>
      <c r="H31" s="302" t="s">
        <v>288</v>
      </c>
      <c r="I31" s="302"/>
      <c r="J31" s="302"/>
      <c r="K31" s="302"/>
      <c r="L31" s="303"/>
      <c r="M31" s="303"/>
      <c r="N31" s="271" t="s">
        <v>289</v>
      </c>
      <c r="O31" s="303"/>
      <c r="P31" s="303"/>
      <c r="Q31" s="270" t="s">
        <v>290</v>
      </c>
      <c r="R31" s="308"/>
      <c r="S31" s="308"/>
      <c r="T31" s="308"/>
      <c r="U31" s="308"/>
      <c r="V31" s="308"/>
      <c r="W31" s="308"/>
      <c r="X31" s="308"/>
      <c r="Y31" s="308"/>
      <c r="Z31" s="308"/>
      <c r="AA31" s="308"/>
      <c r="AB31" s="308"/>
      <c r="AC31" s="308"/>
      <c r="AD31" s="308"/>
      <c r="AE31" s="308"/>
      <c r="AF31" s="308"/>
      <c r="AG31" s="308"/>
      <c r="AH31" s="308"/>
      <c r="AI31" s="308"/>
      <c r="AJ31" s="308"/>
    </row>
    <row r="32" spans="1:36" ht="14.85" customHeight="1" x14ac:dyDescent="0.15">
      <c r="A32" s="300"/>
      <c r="B32" s="307"/>
      <c r="C32" s="307"/>
      <c r="D32" s="307"/>
      <c r="E32" s="307"/>
      <c r="F32" s="307"/>
      <c r="G32" s="307"/>
      <c r="H32" s="309"/>
      <c r="I32" s="309"/>
      <c r="J32" s="309"/>
      <c r="K32" s="309"/>
      <c r="L32" s="269" t="s">
        <v>291</v>
      </c>
      <c r="M32" s="269" t="s">
        <v>292</v>
      </c>
      <c r="N32" s="292"/>
      <c r="O32" s="292"/>
      <c r="P32" s="292"/>
      <c r="Q32" s="292"/>
      <c r="R32" s="292"/>
      <c r="S32" s="292"/>
      <c r="T32" s="292"/>
      <c r="U32" s="292"/>
      <c r="V32" s="269" t="s">
        <v>293</v>
      </c>
      <c r="W32" s="269" t="s">
        <v>294</v>
      </c>
      <c r="X32" s="293"/>
      <c r="Y32" s="293"/>
      <c r="Z32" s="293"/>
      <c r="AA32" s="293"/>
      <c r="AB32" s="293"/>
      <c r="AC32" s="293"/>
      <c r="AD32" s="293"/>
      <c r="AE32" s="293"/>
      <c r="AF32" s="293"/>
      <c r="AG32" s="293"/>
      <c r="AH32" s="293"/>
      <c r="AI32" s="293"/>
      <c r="AJ32" s="293"/>
    </row>
    <row r="33" spans="1:36" ht="14.85" customHeight="1" x14ac:dyDescent="0.15">
      <c r="A33" s="300"/>
      <c r="B33" s="307"/>
      <c r="C33" s="307"/>
      <c r="D33" s="307"/>
      <c r="E33" s="307"/>
      <c r="F33" s="307"/>
      <c r="G33" s="307"/>
      <c r="H33" s="309"/>
      <c r="I33" s="309"/>
      <c r="J33" s="309"/>
      <c r="K33" s="309"/>
      <c r="L33" s="269" t="s">
        <v>295</v>
      </c>
      <c r="M33" s="269" t="s">
        <v>296</v>
      </c>
      <c r="N33" s="292"/>
      <c r="O33" s="292"/>
      <c r="P33" s="292"/>
      <c r="Q33" s="292"/>
      <c r="R33" s="292"/>
      <c r="S33" s="292"/>
      <c r="T33" s="292"/>
      <c r="U33" s="292"/>
      <c r="V33" s="269" t="s">
        <v>297</v>
      </c>
      <c r="W33" s="269" t="s">
        <v>298</v>
      </c>
      <c r="X33" s="293"/>
      <c r="Y33" s="293"/>
      <c r="Z33" s="293"/>
      <c r="AA33" s="293"/>
      <c r="AB33" s="293"/>
      <c r="AC33" s="293"/>
      <c r="AD33" s="293"/>
      <c r="AE33" s="293"/>
      <c r="AF33" s="293"/>
      <c r="AG33" s="293"/>
      <c r="AH33" s="293"/>
      <c r="AI33" s="293"/>
      <c r="AJ33" s="293"/>
    </row>
    <row r="34" spans="1:36" ht="18.95" customHeight="1" x14ac:dyDescent="0.15">
      <c r="A34" s="300"/>
      <c r="B34" s="307"/>
      <c r="C34" s="307"/>
      <c r="D34" s="307"/>
      <c r="E34" s="307"/>
      <c r="F34" s="307"/>
      <c r="G34" s="307"/>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row>
    <row r="35" spans="1:36" ht="22.35" customHeight="1" x14ac:dyDescent="0.15">
      <c r="A35" s="289" t="s">
        <v>310</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95"/>
      <c r="AC35" s="295"/>
      <c r="AD35" s="295"/>
      <c r="AE35" s="295"/>
      <c r="AF35" s="295"/>
      <c r="AG35" s="295"/>
      <c r="AH35" s="295"/>
      <c r="AI35" s="295"/>
      <c r="AJ35" s="295"/>
    </row>
    <row r="36" spans="1:36" s="266" customFormat="1" ht="24" customHeight="1" x14ac:dyDescent="0.4">
      <c r="A36" s="288" t="s">
        <v>311</v>
      </c>
      <c r="B36" s="296" t="s">
        <v>312</v>
      </c>
      <c r="C36" s="296"/>
      <c r="D36" s="296"/>
      <c r="E36" s="296"/>
      <c r="F36" s="296"/>
      <c r="G36" s="296"/>
      <c r="H36" s="296"/>
      <c r="I36" s="296"/>
      <c r="J36" s="296"/>
      <c r="K36" s="296"/>
      <c r="L36" s="296"/>
      <c r="M36" s="296"/>
      <c r="N36" s="296"/>
      <c r="O36" s="296"/>
      <c r="P36" s="296"/>
      <c r="Q36" s="296"/>
      <c r="R36" s="296"/>
      <c r="S36" s="296"/>
      <c r="T36" s="268"/>
      <c r="U36" s="267"/>
      <c r="V36" s="287" t="s">
        <v>313</v>
      </c>
      <c r="W36" s="287"/>
      <c r="X36" s="287"/>
      <c r="Y36" s="287" t="s">
        <v>314</v>
      </c>
      <c r="Z36" s="287"/>
      <c r="AA36" s="287"/>
      <c r="AB36" s="287" t="s">
        <v>315</v>
      </c>
      <c r="AC36" s="287"/>
      <c r="AD36" s="287"/>
      <c r="AE36" s="287"/>
      <c r="AF36" s="287"/>
      <c r="AG36" s="285" t="s">
        <v>316</v>
      </c>
      <c r="AH36" s="285"/>
      <c r="AI36" s="285"/>
      <c r="AJ36" s="285"/>
    </row>
    <row r="37" spans="1:36" ht="24" customHeight="1" x14ac:dyDescent="0.15">
      <c r="A37" s="288"/>
      <c r="B37" s="296"/>
      <c r="C37" s="296"/>
      <c r="D37" s="296"/>
      <c r="E37" s="296"/>
      <c r="F37" s="296"/>
      <c r="G37" s="296"/>
      <c r="H37" s="296"/>
      <c r="I37" s="296"/>
      <c r="J37" s="296"/>
      <c r="K37" s="296"/>
      <c r="L37" s="296"/>
      <c r="M37" s="296"/>
      <c r="N37" s="296"/>
      <c r="O37" s="296"/>
      <c r="P37" s="296"/>
      <c r="Q37" s="296"/>
      <c r="R37" s="296"/>
      <c r="S37" s="296"/>
      <c r="T37" s="287" t="s">
        <v>317</v>
      </c>
      <c r="U37" s="287"/>
      <c r="V37" s="287"/>
      <c r="W37" s="287"/>
      <c r="X37" s="287"/>
      <c r="Y37" s="287"/>
      <c r="Z37" s="287"/>
      <c r="AA37" s="287"/>
      <c r="AB37" s="287"/>
      <c r="AC37" s="287"/>
      <c r="AD37" s="287"/>
      <c r="AE37" s="287"/>
      <c r="AF37" s="287"/>
      <c r="AG37" s="285"/>
      <c r="AH37" s="285"/>
      <c r="AI37" s="285"/>
      <c r="AJ37" s="285"/>
    </row>
    <row r="38" spans="1:36" ht="24" customHeight="1" x14ac:dyDescent="0.15">
      <c r="A38" s="288"/>
      <c r="B38" s="296"/>
      <c r="C38" s="296"/>
      <c r="D38" s="296"/>
      <c r="E38" s="296"/>
      <c r="F38" s="296"/>
      <c r="G38" s="296"/>
      <c r="H38" s="296"/>
      <c r="I38" s="296"/>
      <c r="J38" s="296"/>
      <c r="K38" s="296"/>
      <c r="L38" s="296"/>
      <c r="M38" s="296"/>
      <c r="N38" s="296"/>
      <c r="O38" s="296"/>
      <c r="P38" s="296"/>
      <c r="Q38" s="296"/>
      <c r="R38" s="296"/>
      <c r="S38" s="296"/>
      <c r="T38" s="287"/>
      <c r="U38" s="287"/>
      <c r="V38" s="287"/>
      <c r="W38" s="287"/>
      <c r="X38" s="287"/>
      <c r="Y38" s="287"/>
      <c r="Z38" s="287"/>
      <c r="AA38" s="287"/>
      <c r="AB38" s="287"/>
      <c r="AC38" s="287"/>
      <c r="AD38" s="287"/>
      <c r="AE38" s="287"/>
      <c r="AF38" s="287"/>
      <c r="AG38" s="285"/>
      <c r="AH38" s="285"/>
      <c r="AI38" s="285"/>
      <c r="AJ38" s="285"/>
    </row>
    <row r="39" spans="1:36" ht="18" customHeight="1" x14ac:dyDescent="0.15">
      <c r="A39" s="288"/>
      <c r="B39" s="288" t="s">
        <v>318</v>
      </c>
      <c r="C39" s="288"/>
      <c r="D39" s="288"/>
      <c r="E39" s="250" t="s">
        <v>319</v>
      </c>
      <c r="F39" s="244"/>
      <c r="G39" s="244"/>
      <c r="H39" s="244"/>
      <c r="I39" s="244"/>
      <c r="J39" s="244"/>
      <c r="K39" s="244"/>
      <c r="L39" s="244"/>
      <c r="M39" s="244"/>
      <c r="N39" s="244"/>
      <c r="O39" s="244"/>
      <c r="P39" s="244"/>
      <c r="Q39" s="258"/>
      <c r="R39" s="244"/>
      <c r="S39" s="244"/>
      <c r="T39" s="284"/>
      <c r="U39" s="284"/>
      <c r="V39" s="285"/>
      <c r="W39" s="285"/>
      <c r="X39" s="285"/>
      <c r="Y39" s="285"/>
      <c r="Z39" s="285"/>
      <c r="AA39" s="285"/>
      <c r="AB39" s="286"/>
      <c r="AC39" s="286"/>
      <c r="AD39" s="286"/>
      <c r="AE39" s="286"/>
      <c r="AF39" s="286"/>
      <c r="AG39" s="257" t="s">
        <v>320</v>
      </c>
      <c r="AH39" s="256"/>
      <c r="AI39" s="255"/>
      <c r="AJ39" s="243"/>
    </row>
    <row r="40" spans="1:36" ht="18" customHeight="1" x14ac:dyDescent="0.15">
      <c r="A40" s="288"/>
      <c r="B40" s="288"/>
      <c r="C40" s="288"/>
      <c r="D40" s="288"/>
      <c r="E40" s="250" t="s">
        <v>321</v>
      </c>
      <c r="F40" s="244"/>
      <c r="G40" s="244"/>
      <c r="H40" s="244"/>
      <c r="I40" s="244"/>
      <c r="J40" s="244"/>
      <c r="K40" s="244"/>
      <c r="L40" s="244"/>
      <c r="M40" s="244"/>
      <c r="N40" s="244"/>
      <c r="O40" s="244"/>
      <c r="P40" s="244"/>
      <c r="Q40" s="258"/>
      <c r="R40" s="244"/>
      <c r="S40" s="252"/>
      <c r="T40" s="284"/>
      <c r="U40" s="284"/>
      <c r="V40" s="285"/>
      <c r="W40" s="285"/>
      <c r="X40" s="285"/>
      <c r="Y40" s="285"/>
      <c r="Z40" s="285"/>
      <c r="AA40" s="285"/>
      <c r="AB40" s="286"/>
      <c r="AC40" s="286"/>
      <c r="AD40" s="286"/>
      <c r="AE40" s="286"/>
      <c r="AF40" s="286"/>
      <c r="AG40" s="257" t="s">
        <v>322</v>
      </c>
      <c r="AH40" s="256"/>
      <c r="AI40" s="255"/>
      <c r="AJ40" s="243"/>
    </row>
    <row r="41" spans="1:36" ht="18" customHeight="1" x14ac:dyDescent="0.15">
      <c r="A41" s="288"/>
      <c r="B41" s="288"/>
      <c r="C41" s="288"/>
      <c r="D41" s="288"/>
      <c r="E41" s="250" t="s">
        <v>323</v>
      </c>
      <c r="F41" s="244"/>
      <c r="G41" s="244"/>
      <c r="H41" s="244"/>
      <c r="I41" s="244"/>
      <c r="J41" s="244"/>
      <c r="K41" s="244"/>
      <c r="L41" s="244"/>
      <c r="M41" s="244"/>
      <c r="N41" s="244"/>
      <c r="O41" s="244"/>
      <c r="P41" s="244"/>
      <c r="Q41" s="258"/>
      <c r="R41" s="244"/>
      <c r="S41" s="252"/>
      <c r="T41" s="284"/>
      <c r="U41" s="284"/>
      <c r="V41" s="285"/>
      <c r="W41" s="285"/>
      <c r="X41" s="285"/>
      <c r="Y41" s="285"/>
      <c r="Z41" s="285"/>
      <c r="AA41" s="285"/>
      <c r="AB41" s="286"/>
      <c r="AC41" s="286"/>
      <c r="AD41" s="286"/>
      <c r="AE41" s="286"/>
      <c r="AF41" s="286"/>
      <c r="AG41" s="257" t="s">
        <v>324</v>
      </c>
      <c r="AH41" s="256"/>
      <c r="AI41" s="255"/>
      <c r="AJ41" s="243"/>
    </row>
    <row r="42" spans="1:36" ht="18" customHeight="1" x14ac:dyDescent="0.15">
      <c r="A42" s="288"/>
      <c r="B42" s="288"/>
      <c r="C42" s="288"/>
      <c r="D42" s="288"/>
      <c r="E42" s="250" t="s">
        <v>325</v>
      </c>
      <c r="F42" s="244"/>
      <c r="G42" s="244"/>
      <c r="H42" s="244"/>
      <c r="I42" s="244"/>
      <c r="J42" s="244"/>
      <c r="K42" s="244"/>
      <c r="L42" s="244"/>
      <c r="M42" s="244"/>
      <c r="N42" s="244"/>
      <c r="O42" s="244"/>
      <c r="P42" s="244"/>
      <c r="Q42" s="258"/>
      <c r="R42" s="244"/>
      <c r="S42" s="252"/>
      <c r="T42" s="284"/>
      <c r="U42" s="284"/>
      <c r="V42" s="285"/>
      <c r="W42" s="285"/>
      <c r="X42" s="285"/>
      <c r="Y42" s="285"/>
      <c r="Z42" s="285"/>
      <c r="AA42" s="285"/>
      <c r="AB42" s="286"/>
      <c r="AC42" s="286"/>
      <c r="AD42" s="286"/>
      <c r="AE42" s="286"/>
      <c r="AF42" s="286"/>
      <c r="AG42" s="257" t="s">
        <v>326</v>
      </c>
      <c r="AH42" s="256"/>
      <c r="AI42" s="255"/>
      <c r="AJ42" s="243"/>
    </row>
    <row r="43" spans="1:36" ht="18" customHeight="1" x14ac:dyDescent="0.15">
      <c r="A43" s="288"/>
      <c r="B43" s="288"/>
      <c r="C43" s="288"/>
      <c r="D43" s="288"/>
      <c r="E43" s="250" t="s">
        <v>327</v>
      </c>
      <c r="F43" s="244"/>
      <c r="G43" s="244"/>
      <c r="H43" s="244"/>
      <c r="I43" s="244"/>
      <c r="J43" s="244"/>
      <c r="K43" s="244"/>
      <c r="L43" s="244"/>
      <c r="M43" s="244"/>
      <c r="N43" s="244"/>
      <c r="O43" s="244"/>
      <c r="P43" s="244"/>
      <c r="Q43" s="258"/>
      <c r="R43" s="244"/>
      <c r="S43" s="252"/>
      <c r="T43" s="284"/>
      <c r="U43" s="284"/>
      <c r="V43" s="285"/>
      <c r="W43" s="285"/>
      <c r="X43" s="285"/>
      <c r="Y43" s="285"/>
      <c r="Z43" s="285"/>
      <c r="AA43" s="285"/>
      <c r="AB43" s="286"/>
      <c r="AC43" s="286"/>
      <c r="AD43" s="286"/>
      <c r="AE43" s="286"/>
      <c r="AF43" s="286"/>
      <c r="AG43" s="257" t="s">
        <v>328</v>
      </c>
      <c r="AH43" s="256"/>
      <c r="AI43" s="255"/>
      <c r="AJ43" s="243"/>
    </row>
    <row r="44" spans="1:36" ht="18" customHeight="1" x14ac:dyDescent="0.15">
      <c r="A44" s="288"/>
      <c r="B44" s="288"/>
      <c r="C44" s="288"/>
      <c r="D44" s="288"/>
      <c r="E44" s="250" t="s">
        <v>329</v>
      </c>
      <c r="F44" s="244"/>
      <c r="G44" s="244"/>
      <c r="H44" s="244"/>
      <c r="I44" s="244"/>
      <c r="J44" s="244"/>
      <c r="K44" s="244"/>
      <c r="L44" s="244"/>
      <c r="M44" s="244"/>
      <c r="N44" s="244"/>
      <c r="O44" s="244"/>
      <c r="P44" s="244"/>
      <c r="Q44" s="258"/>
      <c r="R44" s="244"/>
      <c r="S44" s="252"/>
      <c r="T44" s="284"/>
      <c r="U44" s="284"/>
      <c r="V44" s="285"/>
      <c r="W44" s="285"/>
      <c r="X44" s="285"/>
      <c r="Y44" s="285"/>
      <c r="Z44" s="285"/>
      <c r="AA44" s="285"/>
      <c r="AB44" s="286"/>
      <c r="AC44" s="286"/>
      <c r="AD44" s="286"/>
      <c r="AE44" s="286"/>
      <c r="AF44" s="286"/>
      <c r="AG44" s="257" t="s">
        <v>330</v>
      </c>
      <c r="AH44" s="256"/>
      <c r="AI44" s="255"/>
      <c r="AJ44" s="243"/>
    </row>
    <row r="45" spans="1:36" ht="18" customHeight="1" x14ac:dyDescent="0.15">
      <c r="A45" s="288"/>
      <c r="B45" s="288"/>
      <c r="C45" s="288"/>
      <c r="D45" s="288"/>
      <c r="E45" s="254" t="s">
        <v>331</v>
      </c>
      <c r="F45" s="252"/>
      <c r="G45" s="252"/>
      <c r="H45" s="252"/>
      <c r="I45" s="252"/>
      <c r="J45" s="252"/>
      <c r="K45" s="252"/>
      <c r="L45" s="252"/>
      <c r="M45" s="252"/>
      <c r="N45" s="252"/>
      <c r="O45" s="252"/>
      <c r="P45" s="252"/>
      <c r="Q45" s="258"/>
      <c r="R45" s="244"/>
      <c r="S45" s="252"/>
      <c r="T45" s="284"/>
      <c r="U45" s="284"/>
      <c r="V45" s="285"/>
      <c r="W45" s="285"/>
      <c r="X45" s="285"/>
      <c r="Y45" s="285"/>
      <c r="Z45" s="285"/>
      <c r="AA45" s="285"/>
      <c r="AB45" s="286"/>
      <c r="AC45" s="286"/>
      <c r="AD45" s="286"/>
      <c r="AE45" s="286"/>
      <c r="AF45" s="286"/>
      <c r="AG45" s="257" t="s">
        <v>332</v>
      </c>
      <c r="AH45" s="256"/>
      <c r="AI45" s="255"/>
      <c r="AJ45" s="243"/>
    </row>
    <row r="46" spans="1:36" ht="18" customHeight="1" x14ac:dyDescent="0.15">
      <c r="A46" s="288"/>
      <c r="B46" s="288"/>
      <c r="C46" s="288"/>
      <c r="D46" s="288"/>
      <c r="E46" s="254" t="s">
        <v>333</v>
      </c>
      <c r="F46" s="252"/>
      <c r="G46" s="252"/>
      <c r="H46" s="252"/>
      <c r="I46" s="252"/>
      <c r="J46" s="252"/>
      <c r="K46" s="252"/>
      <c r="L46" s="252"/>
      <c r="M46" s="252"/>
      <c r="N46" s="252"/>
      <c r="O46" s="252"/>
      <c r="P46" s="252"/>
      <c r="Q46" s="258"/>
      <c r="R46" s="244"/>
      <c r="S46" s="252"/>
      <c r="T46" s="284"/>
      <c r="U46" s="284"/>
      <c r="V46" s="285"/>
      <c r="W46" s="285"/>
      <c r="X46" s="285"/>
      <c r="Y46" s="285"/>
      <c r="Z46" s="285"/>
      <c r="AA46" s="285"/>
      <c r="AB46" s="286"/>
      <c r="AC46" s="286"/>
      <c r="AD46" s="286"/>
      <c r="AE46" s="286"/>
      <c r="AF46" s="286"/>
      <c r="AG46" s="257" t="s">
        <v>334</v>
      </c>
      <c r="AH46" s="256"/>
      <c r="AI46" s="255"/>
      <c r="AJ46" s="243"/>
    </row>
    <row r="47" spans="1:36" ht="18" customHeight="1" x14ac:dyDescent="0.15">
      <c r="A47" s="288"/>
      <c r="B47" s="288"/>
      <c r="C47" s="288"/>
      <c r="D47" s="288"/>
      <c r="E47" s="254" t="s">
        <v>335</v>
      </c>
      <c r="F47" s="252"/>
      <c r="G47" s="252"/>
      <c r="H47" s="252"/>
      <c r="I47" s="252"/>
      <c r="J47" s="252"/>
      <c r="K47" s="252"/>
      <c r="L47" s="252"/>
      <c r="M47" s="252"/>
      <c r="N47" s="252"/>
      <c r="O47" s="252"/>
      <c r="P47" s="252"/>
      <c r="Q47" s="258"/>
      <c r="R47" s="244"/>
      <c r="S47" s="252"/>
      <c r="T47" s="284"/>
      <c r="U47" s="284"/>
      <c r="V47" s="285"/>
      <c r="W47" s="285"/>
      <c r="X47" s="285"/>
      <c r="Y47" s="285"/>
      <c r="Z47" s="285"/>
      <c r="AA47" s="285"/>
      <c r="AB47" s="286"/>
      <c r="AC47" s="286"/>
      <c r="AD47" s="286"/>
      <c r="AE47" s="286"/>
      <c r="AF47" s="286"/>
      <c r="AG47" s="257" t="s">
        <v>336</v>
      </c>
      <c r="AH47" s="256"/>
      <c r="AI47" s="255"/>
      <c r="AJ47" s="243"/>
    </row>
    <row r="48" spans="1:36" ht="18" customHeight="1" x14ac:dyDescent="0.15">
      <c r="A48" s="288"/>
      <c r="B48" s="265" t="s">
        <v>337</v>
      </c>
      <c r="C48" s="264"/>
      <c r="D48" s="263"/>
      <c r="E48" s="262"/>
      <c r="G48" s="252"/>
      <c r="H48" s="252"/>
      <c r="I48" s="252"/>
      <c r="J48" s="252"/>
      <c r="K48" s="252"/>
      <c r="L48" s="252"/>
      <c r="M48" s="252"/>
      <c r="N48" s="252"/>
      <c r="O48" s="252"/>
      <c r="P48" s="252"/>
      <c r="Q48" s="258"/>
      <c r="R48" s="244"/>
      <c r="S48" s="252"/>
      <c r="T48" s="284"/>
      <c r="U48" s="284"/>
      <c r="V48" s="285"/>
      <c r="W48" s="285"/>
      <c r="X48" s="285"/>
      <c r="Y48" s="285"/>
      <c r="Z48" s="285"/>
      <c r="AA48" s="285"/>
      <c r="AB48" s="286"/>
      <c r="AC48" s="286"/>
      <c r="AD48" s="286"/>
      <c r="AE48" s="286"/>
      <c r="AF48" s="286"/>
      <c r="AG48" s="257" t="s">
        <v>338</v>
      </c>
      <c r="AH48" s="256"/>
      <c r="AI48" s="255"/>
      <c r="AJ48" s="243"/>
    </row>
    <row r="49" spans="1:36" ht="18" customHeight="1" x14ac:dyDescent="0.15">
      <c r="A49" s="288"/>
      <c r="B49" s="261" t="s">
        <v>339</v>
      </c>
      <c r="C49" s="260"/>
      <c r="D49" s="259"/>
      <c r="E49" s="250"/>
      <c r="F49" s="244"/>
      <c r="G49" s="252"/>
      <c r="H49" s="252"/>
      <c r="I49" s="252"/>
      <c r="J49" s="252"/>
      <c r="K49" s="252"/>
      <c r="L49" s="252"/>
      <c r="M49" s="252"/>
      <c r="N49" s="252"/>
      <c r="O49" s="252"/>
      <c r="P49" s="252"/>
      <c r="Q49" s="258"/>
      <c r="R49" s="244"/>
      <c r="S49" s="252"/>
      <c r="T49" s="284"/>
      <c r="U49" s="284"/>
      <c r="V49" s="285"/>
      <c r="W49" s="285"/>
      <c r="X49" s="285"/>
      <c r="Y49" s="285"/>
      <c r="Z49" s="285"/>
      <c r="AA49" s="285"/>
      <c r="AB49" s="286"/>
      <c r="AC49" s="286"/>
      <c r="AD49" s="286"/>
      <c r="AE49" s="286"/>
      <c r="AF49" s="286"/>
      <c r="AG49" s="257" t="s">
        <v>340</v>
      </c>
      <c r="AH49" s="256"/>
      <c r="AI49" s="255"/>
      <c r="AJ49" s="243"/>
    </row>
    <row r="50" spans="1:36" ht="18" customHeight="1" x14ac:dyDescent="0.15">
      <c r="A50" s="288"/>
      <c r="B50" s="283" t="s">
        <v>341</v>
      </c>
      <c r="C50" s="283"/>
      <c r="D50" s="283"/>
      <c r="E50" s="254" t="s">
        <v>342</v>
      </c>
      <c r="F50" s="252"/>
      <c r="G50" s="252"/>
      <c r="H50" s="252"/>
      <c r="I50" s="252"/>
      <c r="J50" s="252"/>
      <c r="K50" s="252"/>
      <c r="L50" s="252"/>
      <c r="M50" s="252"/>
      <c r="N50" s="252"/>
      <c r="O50" s="252"/>
      <c r="P50" s="252"/>
      <c r="Q50" s="258"/>
      <c r="R50" s="244"/>
      <c r="S50" s="252"/>
      <c r="T50" s="284"/>
      <c r="U50" s="284"/>
      <c r="V50" s="285"/>
      <c r="W50" s="285"/>
      <c r="X50" s="285"/>
      <c r="Y50" s="285"/>
      <c r="Z50" s="285"/>
      <c r="AA50" s="285"/>
      <c r="AB50" s="286"/>
      <c r="AC50" s="286"/>
      <c r="AD50" s="286"/>
      <c r="AE50" s="286"/>
      <c r="AF50" s="286"/>
      <c r="AG50" s="257" t="s">
        <v>322</v>
      </c>
      <c r="AH50" s="256"/>
      <c r="AI50" s="255"/>
      <c r="AJ50" s="243"/>
    </row>
    <row r="51" spans="1:36" ht="18" customHeight="1" x14ac:dyDescent="0.15">
      <c r="A51" s="288"/>
      <c r="B51" s="283"/>
      <c r="C51" s="283"/>
      <c r="D51" s="283"/>
      <c r="E51" s="250" t="s">
        <v>343</v>
      </c>
      <c r="F51" s="244"/>
      <c r="G51" s="244"/>
      <c r="H51" s="244"/>
      <c r="I51" s="244"/>
      <c r="J51" s="244"/>
      <c r="K51" s="244"/>
      <c r="L51" s="244"/>
      <c r="M51" s="244"/>
      <c r="N51" s="244"/>
      <c r="O51" s="244"/>
      <c r="P51" s="244"/>
      <c r="Q51" s="258"/>
      <c r="R51" s="244"/>
      <c r="S51" s="252"/>
      <c r="T51" s="284"/>
      <c r="U51" s="284"/>
      <c r="V51" s="285"/>
      <c r="W51" s="285"/>
      <c r="X51" s="285"/>
      <c r="Y51" s="285"/>
      <c r="Z51" s="285"/>
      <c r="AA51" s="285"/>
      <c r="AB51" s="286"/>
      <c r="AC51" s="286"/>
      <c r="AD51" s="286"/>
      <c r="AE51" s="286"/>
      <c r="AF51" s="286"/>
      <c r="AG51" s="257" t="s">
        <v>324</v>
      </c>
      <c r="AH51" s="256"/>
      <c r="AI51" s="255"/>
      <c r="AJ51" s="243"/>
    </row>
    <row r="52" spans="1:36" ht="18" customHeight="1" x14ac:dyDescent="0.15">
      <c r="A52" s="288"/>
      <c r="B52" s="283"/>
      <c r="C52" s="283"/>
      <c r="D52" s="283"/>
      <c r="E52" s="250" t="s">
        <v>344</v>
      </c>
      <c r="F52" s="244"/>
      <c r="G52" s="244"/>
      <c r="H52" s="244"/>
      <c r="I52" s="244"/>
      <c r="J52" s="244"/>
      <c r="K52" s="244"/>
      <c r="L52" s="244"/>
      <c r="M52" s="244"/>
      <c r="N52" s="244"/>
      <c r="O52" s="244"/>
      <c r="P52" s="244"/>
      <c r="Q52" s="258"/>
      <c r="R52" s="244"/>
      <c r="S52" s="252"/>
      <c r="T52" s="284"/>
      <c r="U52" s="284"/>
      <c r="V52" s="285"/>
      <c r="W52" s="285"/>
      <c r="X52" s="285"/>
      <c r="Y52" s="285"/>
      <c r="Z52" s="285"/>
      <c r="AA52" s="285"/>
      <c r="AB52" s="286"/>
      <c r="AC52" s="286"/>
      <c r="AD52" s="286"/>
      <c r="AE52" s="286"/>
      <c r="AF52" s="286"/>
      <c r="AG52" s="257" t="s">
        <v>326</v>
      </c>
      <c r="AH52" s="256"/>
      <c r="AI52" s="255"/>
      <c r="AJ52" s="243"/>
    </row>
    <row r="53" spans="1:36" ht="18" customHeight="1" x14ac:dyDescent="0.15">
      <c r="A53" s="254" t="s">
        <v>345</v>
      </c>
      <c r="B53" s="252"/>
      <c r="C53" s="252"/>
      <c r="D53" s="252"/>
      <c r="E53" s="252"/>
      <c r="F53" s="252"/>
      <c r="G53" s="251"/>
      <c r="H53" s="249"/>
      <c r="I53" s="247"/>
      <c r="J53" s="248"/>
      <c r="K53" s="247"/>
      <c r="L53" s="247"/>
      <c r="M53" s="247"/>
      <c r="N53" s="247"/>
      <c r="O53" s="247"/>
      <c r="P53" s="247"/>
      <c r="Q53" s="246"/>
      <c r="R53" s="253" t="s">
        <v>346</v>
      </c>
      <c r="S53" s="252"/>
      <c r="T53" s="252"/>
      <c r="U53" s="252"/>
      <c r="V53" s="252"/>
      <c r="W53" s="252"/>
      <c r="X53" s="252"/>
      <c r="Y53" s="252"/>
      <c r="Z53" s="252"/>
      <c r="AA53" s="252"/>
      <c r="AB53" s="252"/>
      <c r="AC53" s="252"/>
      <c r="AD53" s="252"/>
      <c r="AE53" s="252"/>
      <c r="AF53" s="252"/>
      <c r="AG53" s="252"/>
      <c r="AH53" s="252"/>
      <c r="AI53" s="252"/>
      <c r="AJ53" s="251"/>
    </row>
    <row r="54" spans="1:36" ht="18" customHeight="1" x14ac:dyDescent="0.15">
      <c r="A54" s="250" t="s">
        <v>347</v>
      </c>
      <c r="B54" s="244"/>
      <c r="C54" s="244"/>
      <c r="D54" s="244"/>
      <c r="E54" s="244"/>
      <c r="F54" s="244"/>
      <c r="G54" s="243"/>
      <c r="H54" s="249"/>
      <c r="I54" s="247"/>
      <c r="J54" s="248"/>
      <c r="K54" s="247"/>
      <c r="L54" s="247"/>
      <c r="M54" s="247"/>
      <c r="N54" s="247"/>
      <c r="O54" s="247"/>
      <c r="P54" s="247"/>
      <c r="Q54" s="246"/>
      <c r="R54" s="245" t="s">
        <v>348</v>
      </c>
      <c r="S54" s="244"/>
      <c r="T54" s="244"/>
      <c r="U54" s="244"/>
      <c r="V54" s="244"/>
      <c r="W54" s="244"/>
      <c r="X54" s="244"/>
      <c r="Y54" s="244"/>
      <c r="Z54" s="244"/>
      <c r="AA54" s="244"/>
      <c r="AB54" s="244"/>
      <c r="AC54" s="244"/>
      <c r="AD54" s="244"/>
      <c r="AE54" s="244"/>
      <c r="AF54" s="244"/>
      <c r="AG54" s="244"/>
      <c r="AH54" s="244"/>
      <c r="AI54" s="244"/>
      <c r="AJ54" s="243"/>
    </row>
    <row r="55" spans="1:36" ht="18" customHeight="1" x14ac:dyDescent="0.15">
      <c r="B55" s="242"/>
      <c r="H55" s="241"/>
      <c r="I55" s="241"/>
    </row>
  </sheetData>
  <mergeCells count="118">
    <mergeCell ref="P11:R12"/>
    <mergeCell ref="T11:AJ12"/>
    <mergeCell ref="P13:R14"/>
    <mergeCell ref="T13:AJ14"/>
    <mergeCell ref="K27:AJ27"/>
    <mergeCell ref="B28:G28"/>
    <mergeCell ref="H28:AJ28"/>
    <mergeCell ref="B29:G30"/>
    <mergeCell ref="A7:AJ7"/>
    <mergeCell ref="AB9:AC9"/>
    <mergeCell ref="AE9:AF9"/>
    <mergeCell ref="AH9:AI9"/>
    <mergeCell ref="A10:E11"/>
    <mergeCell ref="F10:K11"/>
    <mergeCell ref="R22:AJ22"/>
    <mergeCell ref="H23:K24"/>
    <mergeCell ref="N23:U24"/>
    <mergeCell ref="X23:AJ24"/>
    <mergeCell ref="H25:AJ25"/>
    <mergeCell ref="B26:G27"/>
    <mergeCell ref="K26:P26"/>
    <mergeCell ref="S26:U26"/>
    <mergeCell ref="Y26:AJ26"/>
    <mergeCell ref="H27:J27"/>
    <mergeCell ref="P15:U16"/>
    <mergeCell ref="V15:AJ16"/>
    <mergeCell ref="U19:W19"/>
    <mergeCell ref="A20:A34"/>
    <mergeCell ref="H20:AJ20"/>
    <mergeCell ref="H21:AJ21"/>
    <mergeCell ref="B22:G25"/>
    <mergeCell ref="H22:K22"/>
    <mergeCell ref="L22:M22"/>
    <mergeCell ref="O22:P22"/>
    <mergeCell ref="AB29:AC30"/>
    <mergeCell ref="AD29:AJ30"/>
    <mergeCell ref="Q30:S30"/>
    <mergeCell ref="T30:AA30"/>
    <mergeCell ref="B31:G34"/>
    <mergeCell ref="H31:K31"/>
    <mergeCell ref="L31:M31"/>
    <mergeCell ref="O31:P31"/>
    <mergeCell ref="R31:AJ31"/>
    <mergeCell ref="H32:K33"/>
    <mergeCell ref="H29:J30"/>
    <mergeCell ref="K29:P30"/>
    <mergeCell ref="Q29:S29"/>
    <mergeCell ref="T29:AA29"/>
    <mergeCell ref="N32:U33"/>
    <mergeCell ref="X32:AJ33"/>
    <mergeCell ref="H34:AJ34"/>
    <mergeCell ref="V40:X40"/>
    <mergeCell ref="Y40:AA40"/>
    <mergeCell ref="AB40:AF40"/>
    <mergeCell ref="Y36:AA38"/>
    <mergeCell ref="AB36:AF38"/>
    <mergeCell ref="AG36:AJ38"/>
    <mergeCell ref="T37:U38"/>
    <mergeCell ref="A35:AA35"/>
    <mergeCell ref="AB35:AJ35"/>
    <mergeCell ref="A36:A52"/>
    <mergeCell ref="B36:S38"/>
    <mergeCell ref="B39:D47"/>
    <mergeCell ref="T39:U39"/>
    <mergeCell ref="V39:X39"/>
    <mergeCell ref="Y39:AA39"/>
    <mergeCell ref="AB39:AF39"/>
    <mergeCell ref="T40:U40"/>
    <mergeCell ref="AB43:AF43"/>
    <mergeCell ref="T44:U44"/>
    <mergeCell ref="V44:X44"/>
    <mergeCell ref="Y44:AA44"/>
    <mergeCell ref="AB44:AF44"/>
    <mergeCell ref="T42:U42"/>
    <mergeCell ref="V42:X42"/>
    <mergeCell ref="T41:U41"/>
    <mergeCell ref="V41:X41"/>
    <mergeCell ref="Y41:AA41"/>
    <mergeCell ref="AB41:AF41"/>
    <mergeCell ref="T49:U49"/>
    <mergeCell ref="V49:X49"/>
    <mergeCell ref="Y49:AA49"/>
    <mergeCell ref="AB49:AF49"/>
    <mergeCell ref="V36:X38"/>
    <mergeCell ref="AB46:AF46"/>
    <mergeCell ref="T47:U47"/>
    <mergeCell ref="V47:X47"/>
    <mergeCell ref="Y47:AA47"/>
    <mergeCell ref="AB47:AF47"/>
    <mergeCell ref="Y42:AA42"/>
    <mergeCell ref="AB42:AF42"/>
    <mergeCell ref="T43:U43"/>
    <mergeCell ref="V43:X43"/>
    <mergeCell ref="Y43:AA43"/>
    <mergeCell ref="T45:U45"/>
    <mergeCell ref="V45:X45"/>
    <mergeCell ref="Y45:AA45"/>
    <mergeCell ref="AB45:AF45"/>
    <mergeCell ref="T46:U46"/>
    <mergeCell ref="V46:X46"/>
    <mergeCell ref="Y46:AA46"/>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phoneticPr fontId="5"/>
  <dataValidations count="2">
    <dataValidation type="list" showInputMessage="1" showErrorMessage="1" sqref="H27:H28" xr:uid="{00000000-0002-0000-0000-000001000000}">
      <formula1>"　,営利法人,社会福祉法人,医療法人,社団法人,財団法人,NPO法人,協同組合,宗教法人"</formula1>
      <formula2>0</formula2>
    </dataValidation>
    <dataValidation type="list" allowBlank="1" showInputMessage="1" showErrorMessage="1" sqref="V39:AA52" xr:uid="{00000000-0002-0000-0000-000000000000}">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68"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346FF-CB8A-4CEC-B416-03121BA1C037}">
  <sheetPr>
    <pageSetUpPr fitToPage="1"/>
  </sheetPr>
  <dimension ref="B1:U27"/>
  <sheetViews>
    <sheetView zoomScaleNormal="100" zoomScaleSheetLayoutView="80" workbookViewId="0"/>
  </sheetViews>
  <sheetFormatPr defaultColWidth="6.625" defaultRowHeight="18.75" x14ac:dyDescent="0.4"/>
  <cols>
    <col min="1" max="1" width="0.375" style="80" customWidth="1"/>
    <col min="2" max="21" width="4.375" style="80" customWidth="1"/>
    <col min="22" max="16384" width="6.625" style="80"/>
  </cols>
  <sheetData>
    <row r="1" spans="2:21" ht="17.649999999999999" customHeight="1" x14ac:dyDescent="0.4">
      <c r="B1" s="78" t="s">
        <v>110</v>
      </c>
      <c r="C1" s="79"/>
      <c r="D1" s="79"/>
      <c r="E1" s="79"/>
      <c r="F1" s="79"/>
      <c r="G1" s="79"/>
      <c r="H1" s="79"/>
      <c r="I1" s="79"/>
      <c r="J1" s="79"/>
      <c r="K1" s="79"/>
      <c r="L1" s="79"/>
      <c r="M1" s="79"/>
      <c r="N1" s="79"/>
      <c r="O1" s="79"/>
      <c r="P1" s="79"/>
      <c r="Q1" s="79"/>
      <c r="R1" s="79"/>
      <c r="S1" s="79"/>
      <c r="T1" s="79"/>
      <c r="U1" s="79"/>
    </row>
    <row r="2" spans="2:21" ht="22.5" customHeight="1" thickBot="1" x14ac:dyDescent="0.45">
      <c r="B2" s="526" t="s">
        <v>111</v>
      </c>
      <c r="C2" s="526"/>
      <c r="D2" s="526"/>
      <c r="E2" s="526"/>
      <c r="F2" s="526"/>
      <c r="G2" s="526"/>
      <c r="H2" s="526"/>
      <c r="I2" s="526"/>
      <c r="J2" s="526"/>
      <c r="K2" s="526"/>
      <c r="L2" s="526"/>
      <c r="M2" s="526"/>
      <c r="N2" s="526"/>
      <c r="O2" s="526"/>
      <c r="P2" s="526"/>
      <c r="Q2" s="526"/>
      <c r="R2" s="526"/>
      <c r="S2" s="526"/>
      <c r="T2" s="526"/>
      <c r="U2" s="526"/>
    </row>
    <row r="3" spans="2:21" ht="16.149999999999999" customHeight="1" x14ac:dyDescent="0.4">
      <c r="B3" s="527" t="s">
        <v>112</v>
      </c>
      <c r="C3" s="528"/>
      <c r="D3" s="528"/>
      <c r="E3" s="528"/>
      <c r="F3" s="528"/>
      <c r="G3" s="528"/>
      <c r="H3" s="529"/>
      <c r="I3" s="530"/>
      <c r="J3" s="528"/>
      <c r="K3" s="528"/>
      <c r="L3" s="528"/>
      <c r="M3" s="528"/>
      <c r="N3" s="528"/>
      <c r="O3" s="528"/>
      <c r="P3" s="528"/>
      <c r="Q3" s="528"/>
      <c r="R3" s="528"/>
      <c r="S3" s="528"/>
      <c r="T3" s="528"/>
      <c r="U3" s="531"/>
    </row>
    <row r="4" spans="2:21" ht="21.4" customHeight="1" x14ac:dyDescent="0.4">
      <c r="B4" s="532" t="s">
        <v>113</v>
      </c>
      <c r="C4" s="533"/>
      <c r="D4" s="534"/>
      <c r="E4" s="521"/>
      <c r="F4" s="521"/>
      <c r="G4" s="521"/>
      <c r="H4" s="521"/>
      <c r="I4" s="521"/>
      <c r="J4" s="521"/>
      <c r="K4" s="522"/>
      <c r="L4" s="535" t="s">
        <v>114</v>
      </c>
      <c r="M4" s="536"/>
      <c r="N4" s="537"/>
      <c r="O4" s="541"/>
      <c r="P4" s="536"/>
      <c r="Q4" s="536" t="s">
        <v>36</v>
      </c>
      <c r="R4" s="536"/>
      <c r="S4" s="536" t="s">
        <v>115</v>
      </c>
      <c r="T4" s="536"/>
      <c r="U4" s="543" t="s">
        <v>38</v>
      </c>
    </row>
    <row r="5" spans="2:21" ht="27.6" customHeight="1" x14ac:dyDescent="0.4">
      <c r="B5" s="545" t="s">
        <v>116</v>
      </c>
      <c r="C5" s="546"/>
      <c r="D5" s="547"/>
      <c r="E5" s="509"/>
      <c r="F5" s="509"/>
      <c r="G5" s="509"/>
      <c r="H5" s="509"/>
      <c r="I5" s="509"/>
      <c r="J5" s="509"/>
      <c r="K5" s="510"/>
      <c r="L5" s="538"/>
      <c r="M5" s="539"/>
      <c r="N5" s="540"/>
      <c r="O5" s="542"/>
      <c r="P5" s="539"/>
      <c r="Q5" s="539"/>
      <c r="R5" s="539"/>
      <c r="S5" s="539"/>
      <c r="T5" s="539"/>
      <c r="U5" s="544"/>
    </row>
    <row r="6" spans="2:21" ht="16.149999999999999" customHeight="1" x14ac:dyDescent="0.4">
      <c r="B6" s="525" t="s">
        <v>117</v>
      </c>
      <c r="C6" s="518"/>
      <c r="D6" s="518"/>
      <c r="E6" s="518"/>
      <c r="F6" s="518"/>
      <c r="G6" s="518"/>
      <c r="H6" s="518"/>
      <c r="I6" s="518"/>
      <c r="J6" s="518"/>
      <c r="K6" s="518"/>
      <c r="L6" s="518"/>
      <c r="M6" s="518"/>
      <c r="N6" s="518"/>
      <c r="O6" s="518"/>
      <c r="P6" s="518"/>
      <c r="Q6" s="518"/>
      <c r="R6" s="518"/>
      <c r="S6" s="518"/>
      <c r="T6" s="518"/>
      <c r="U6" s="519"/>
    </row>
    <row r="7" spans="2:21" ht="16.149999999999999" customHeight="1" x14ac:dyDescent="0.4">
      <c r="B7" s="516" t="s">
        <v>118</v>
      </c>
      <c r="C7" s="517"/>
      <c r="D7" s="517"/>
      <c r="E7" s="81" t="s">
        <v>119</v>
      </c>
      <c r="F7" s="517" t="s">
        <v>118</v>
      </c>
      <c r="G7" s="517"/>
      <c r="H7" s="517"/>
      <c r="I7" s="518" t="s">
        <v>120</v>
      </c>
      <c r="J7" s="518"/>
      <c r="K7" s="518"/>
      <c r="L7" s="518"/>
      <c r="M7" s="518"/>
      <c r="N7" s="518"/>
      <c r="O7" s="518"/>
      <c r="P7" s="518" t="s">
        <v>121</v>
      </c>
      <c r="Q7" s="518"/>
      <c r="R7" s="518"/>
      <c r="S7" s="518"/>
      <c r="T7" s="518"/>
      <c r="U7" s="519"/>
    </row>
    <row r="8" spans="2:21" ht="15.75" customHeight="1" x14ac:dyDescent="0.4">
      <c r="B8" s="520"/>
      <c r="C8" s="521"/>
      <c r="D8" s="521"/>
      <c r="E8" s="82"/>
      <c r="F8" s="521"/>
      <c r="G8" s="521"/>
      <c r="H8" s="522"/>
      <c r="I8" s="523"/>
      <c r="J8" s="523"/>
      <c r="K8" s="523"/>
      <c r="L8" s="523"/>
      <c r="M8" s="523"/>
      <c r="N8" s="523"/>
      <c r="O8" s="523"/>
      <c r="P8" s="523"/>
      <c r="Q8" s="523"/>
      <c r="R8" s="523"/>
      <c r="S8" s="523"/>
      <c r="T8" s="523"/>
      <c r="U8" s="524"/>
    </row>
    <row r="9" spans="2:21" ht="15.75" customHeight="1" x14ac:dyDescent="0.4">
      <c r="B9" s="503"/>
      <c r="C9" s="504"/>
      <c r="D9" s="504"/>
      <c r="E9" s="83"/>
      <c r="F9" s="504"/>
      <c r="G9" s="504"/>
      <c r="H9" s="505"/>
      <c r="I9" s="506"/>
      <c r="J9" s="506"/>
      <c r="K9" s="506"/>
      <c r="L9" s="506"/>
      <c r="M9" s="506"/>
      <c r="N9" s="506"/>
      <c r="O9" s="506"/>
      <c r="P9" s="506"/>
      <c r="Q9" s="506"/>
      <c r="R9" s="506"/>
      <c r="S9" s="506"/>
      <c r="T9" s="506"/>
      <c r="U9" s="507"/>
    </row>
    <row r="10" spans="2:21" ht="15.75" customHeight="1" x14ac:dyDescent="0.4">
      <c r="B10" s="503"/>
      <c r="C10" s="504"/>
      <c r="D10" s="504"/>
      <c r="E10" s="83"/>
      <c r="F10" s="504"/>
      <c r="G10" s="504"/>
      <c r="H10" s="505"/>
      <c r="I10" s="506"/>
      <c r="J10" s="506"/>
      <c r="K10" s="506"/>
      <c r="L10" s="506"/>
      <c r="M10" s="506"/>
      <c r="N10" s="506"/>
      <c r="O10" s="506"/>
      <c r="P10" s="506"/>
      <c r="Q10" s="506"/>
      <c r="R10" s="506"/>
      <c r="S10" s="506"/>
      <c r="T10" s="506"/>
      <c r="U10" s="507"/>
    </row>
    <row r="11" spans="2:21" ht="15.75" customHeight="1" x14ac:dyDescent="0.4">
      <c r="B11" s="503"/>
      <c r="C11" s="504"/>
      <c r="D11" s="504"/>
      <c r="E11" s="83"/>
      <c r="F11" s="504"/>
      <c r="G11" s="504"/>
      <c r="H11" s="505"/>
      <c r="I11" s="506"/>
      <c r="J11" s="506"/>
      <c r="K11" s="506"/>
      <c r="L11" s="506"/>
      <c r="M11" s="506"/>
      <c r="N11" s="506"/>
      <c r="O11" s="506"/>
      <c r="P11" s="506"/>
      <c r="Q11" s="506"/>
      <c r="R11" s="506"/>
      <c r="S11" s="506"/>
      <c r="T11" s="506"/>
      <c r="U11" s="507"/>
    </row>
    <row r="12" spans="2:21" ht="15.75" customHeight="1" x14ac:dyDescent="0.4">
      <c r="B12" s="503"/>
      <c r="C12" s="504"/>
      <c r="D12" s="504"/>
      <c r="E12" s="83"/>
      <c r="F12" s="504"/>
      <c r="G12" s="504"/>
      <c r="H12" s="505"/>
      <c r="I12" s="506"/>
      <c r="J12" s="506"/>
      <c r="K12" s="506"/>
      <c r="L12" s="506"/>
      <c r="M12" s="506"/>
      <c r="N12" s="506"/>
      <c r="O12" s="506"/>
      <c r="P12" s="506"/>
      <c r="Q12" s="506"/>
      <c r="R12" s="506"/>
      <c r="S12" s="506"/>
      <c r="T12" s="506"/>
      <c r="U12" s="507"/>
    </row>
    <row r="13" spans="2:21" ht="15.75" customHeight="1" x14ac:dyDescent="0.4">
      <c r="B13" s="503"/>
      <c r="C13" s="504"/>
      <c r="D13" s="504"/>
      <c r="E13" s="83"/>
      <c r="F13" s="504"/>
      <c r="G13" s="504"/>
      <c r="H13" s="505"/>
      <c r="I13" s="506"/>
      <c r="J13" s="506"/>
      <c r="K13" s="506"/>
      <c r="L13" s="506"/>
      <c r="M13" s="506"/>
      <c r="N13" s="506"/>
      <c r="O13" s="506"/>
      <c r="P13" s="506"/>
      <c r="Q13" s="506"/>
      <c r="R13" s="506"/>
      <c r="S13" s="506"/>
      <c r="T13" s="506"/>
      <c r="U13" s="507"/>
    </row>
    <row r="14" spans="2:21" ht="15.75" customHeight="1" x14ac:dyDescent="0.4">
      <c r="B14" s="503"/>
      <c r="C14" s="504"/>
      <c r="D14" s="504"/>
      <c r="E14" s="83"/>
      <c r="F14" s="504"/>
      <c r="G14" s="504"/>
      <c r="H14" s="505"/>
      <c r="I14" s="506"/>
      <c r="J14" s="506"/>
      <c r="K14" s="506"/>
      <c r="L14" s="506"/>
      <c r="M14" s="506"/>
      <c r="N14" s="506"/>
      <c r="O14" s="506"/>
      <c r="P14" s="506"/>
      <c r="Q14" s="506"/>
      <c r="R14" s="506"/>
      <c r="S14" s="506"/>
      <c r="T14" s="506"/>
      <c r="U14" s="507"/>
    </row>
    <row r="15" spans="2:21" ht="15.75" customHeight="1" x14ac:dyDescent="0.4">
      <c r="B15" s="503"/>
      <c r="C15" s="504"/>
      <c r="D15" s="504"/>
      <c r="E15" s="83"/>
      <c r="F15" s="504"/>
      <c r="G15" s="504"/>
      <c r="H15" s="505"/>
      <c r="I15" s="506"/>
      <c r="J15" s="506"/>
      <c r="K15" s="506"/>
      <c r="L15" s="506"/>
      <c r="M15" s="506"/>
      <c r="N15" s="506"/>
      <c r="O15" s="506"/>
      <c r="P15" s="506"/>
      <c r="Q15" s="506"/>
      <c r="R15" s="506"/>
      <c r="S15" s="506"/>
      <c r="T15" s="506"/>
      <c r="U15" s="507"/>
    </row>
    <row r="16" spans="2:21" ht="15.75" customHeight="1" x14ac:dyDescent="0.4">
      <c r="B16" s="503"/>
      <c r="C16" s="504"/>
      <c r="D16" s="504"/>
      <c r="E16" s="83"/>
      <c r="F16" s="504"/>
      <c r="G16" s="504"/>
      <c r="H16" s="505"/>
      <c r="I16" s="506"/>
      <c r="J16" s="506"/>
      <c r="K16" s="506"/>
      <c r="L16" s="506"/>
      <c r="M16" s="506"/>
      <c r="N16" s="506"/>
      <c r="O16" s="506"/>
      <c r="P16" s="506"/>
      <c r="Q16" s="506"/>
      <c r="R16" s="506"/>
      <c r="S16" s="506"/>
      <c r="T16" s="506"/>
      <c r="U16" s="507"/>
    </row>
    <row r="17" spans="2:21" ht="15.75" customHeight="1" x14ac:dyDescent="0.4">
      <c r="B17" s="503"/>
      <c r="C17" s="504"/>
      <c r="D17" s="504"/>
      <c r="E17" s="83"/>
      <c r="F17" s="504"/>
      <c r="G17" s="504"/>
      <c r="H17" s="505"/>
      <c r="I17" s="506"/>
      <c r="J17" s="506"/>
      <c r="K17" s="506"/>
      <c r="L17" s="506"/>
      <c r="M17" s="506"/>
      <c r="N17" s="506"/>
      <c r="O17" s="506"/>
      <c r="P17" s="506"/>
      <c r="Q17" s="506"/>
      <c r="R17" s="506"/>
      <c r="S17" s="506"/>
      <c r="T17" s="506"/>
      <c r="U17" s="507"/>
    </row>
    <row r="18" spans="2:21" ht="15.75" customHeight="1" x14ac:dyDescent="0.4">
      <c r="B18" s="503"/>
      <c r="C18" s="504"/>
      <c r="D18" s="504"/>
      <c r="E18" s="83"/>
      <c r="F18" s="504"/>
      <c r="G18" s="504"/>
      <c r="H18" s="505"/>
      <c r="I18" s="506"/>
      <c r="J18" s="506"/>
      <c r="K18" s="506"/>
      <c r="L18" s="506"/>
      <c r="M18" s="506"/>
      <c r="N18" s="506"/>
      <c r="O18" s="506"/>
      <c r="P18" s="506"/>
      <c r="Q18" s="506"/>
      <c r="R18" s="506"/>
      <c r="S18" s="506"/>
      <c r="T18" s="506"/>
      <c r="U18" s="507"/>
    </row>
    <row r="19" spans="2:21" ht="15.75" customHeight="1" x14ac:dyDescent="0.4">
      <c r="B19" s="503"/>
      <c r="C19" s="504"/>
      <c r="D19" s="504"/>
      <c r="E19" s="83"/>
      <c r="F19" s="504"/>
      <c r="G19" s="504"/>
      <c r="H19" s="505"/>
      <c r="I19" s="506"/>
      <c r="J19" s="506"/>
      <c r="K19" s="506"/>
      <c r="L19" s="506"/>
      <c r="M19" s="506"/>
      <c r="N19" s="506"/>
      <c r="O19" s="506"/>
      <c r="P19" s="506"/>
      <c r="Q19" s="506"/>
      <c r="R19" s="506"/>
      <c r="S19" s="506"/>
      <c r="T19" s="506"/>
      <c r="U19" s="507"/>
    </row>
    <row r="20" spans="2:21" ht="15.75" customHeight="1" x14ac:dyDescent="0.4">
      <c r="B20" s="503"/>
      <c r="C20" s="504"/>
      <c r="D20" s="504"/>
      <c r="E20" s="83"/>
      <c r="F20" s="504"/>
      <c r="G20" s="504"/>
      <c r="H20" s="505"/>
      <c r="I20" s="506"/>
      <c r="J20" s="506"/>
      <c r="K20" s="506"/>
      <c r="L20" s="506"/>
      <c r="M20" s="506"/>
      <c r="N20" s="506"/>
      <c r="O20" s="506"/>
      <c r="P20" s="506"/>
      <c r="Q20" s="506"/>
      <c r="R20" s="506"/>
      <c r="S20" s="506"/>
      <c r="T20" s="506"/>
      <c r="U20" s="507"/>
    </row>
    <row r="21" spans="2:21" ht="15.75" customHeight="1" x14ac:dyDescent="0.4">
      <c r="B21" s="508"/>
      <c r="C21" s="509"/>
      <c r="D21" s="509"/>
      <c r="E21" s="84"/>
      <c r="F21" s="509"/>
      <c r="G21" s="509"/>
      <c r="H21" s="510"/>
      <c r="I21" s="511"/>
      <c r="J21" s="511"/>
      <c r="K21" s="511"/>
      <c r="L21" s="511"/>
      <c r="M21" s="511"/>
      <c r="N21" s="511"/>
      <c r="O21" s="511"/>
      <c r="P21" s="511"/>
      <c r="Q21" s="511"/>
      <c r="R21" s="511"/>
      <c r="S21" s="511"/>
      <c r="T21" s="511"/>
      <c r="U21" s="512"/>
    </row>
    <row r="22" spans="2:21" ht="36" customHeight="1" thickBot="1" x14ac:dyDescent="0.45">
      <c r="B22" s="513" t="s">
        <v>122</v>
      </c>
      <c r="C22" s="514"/>
      <c r="D22" s="514"/>
      <c r="E22" s="514"/>
      <c r="F22" s="514"/>
      <c r="G22" s="514"/>
      <c r="H22" s="514"/>
      <c r="I22" s="514"/>
      <c r="J22" s="514"/>
      <c r="K22" s="514"/>
      <c r="L22" s="514"/>
      <c r="M22" s="514"/>
      <c r="N22" s="514"/>
      <c r="O22" s="514"/>
      <c r="P22" s="514"/>
      <c r="Q22" s="514"/>
      <c r="R22" s="514"/>
      <c r="S22" s="514"/>
      <c r="T22" s="514"/>
      <c r="U22" s="515"/>
    </row>
    <row r="24" spans="2:21" ht="16.899999999999999" customHeight="1" x14ac:dyDescent="0.4">
      <c r="B24" s="501" t="s">
        <v>6</v>
      </c>
      <c r="C24" s="502" t="s">
        <v>123</v>
      </c>
      <c r="D24" s="502"/>
      <c r="E24" s="502"/>
      <c r="F24" s="502"/>
      <c r="G24" s="502"/>
      <c r="H24" s="502"/>
      <c r="I24" s="502"/>
      <c r="J24" s="502"/>
      <c r="K24" s="502"/>
      <c r="L24" s="502"/>
      <c r="M24" s="502"/>
      <c r="N24" s="502"/>
      <c r="O24" s="502"/>
      <c r="P24" s="502"/>
      <c r="Q24" s="502"/>
      <c r="R24" s="502"/>
      <c r="S24" s="502"/>
      <c r="T24" s="502"/>
      <c r="U24" s="502"/>
    </row>
    <row r="25" spans="2:21" ht="16.899999999999999" customHeight="1" x14ac:dyDescent="0.4">
      <c r="B25" s="501"/>
      <c r="C25" s="502"/>
      <c r="D25" s="502"/>
      <c r="E25" s="502"/>
      <c r="F25" s="502"/>
      <c r="G25" s="502"/>
      <c r="H25" s="502"/>
      <c r="I25" s="502"/>
      <c r="J25" s="502"/>
      <c r="K25" s="502"/>
      <c r="L25" s="502"/>
      <c r="M25" s="502"/>
      <c r="N25" s="502"/>
      <c r="O25" s="502"/>
      <c r="P25" s="502"/>
      <c r="Q25" s="502"/>
      <c r="R25" s="502"/>
      <c r="S25" s="502"/>
      <c r="T25" s="502"/>
      <c r="U25" s="502"/>
    </row>
    <row r="26" spans="2:21" ht="16.899999999999999" customHeight="1" x14ac:dyDescent="0.4">
      <c r="B26" s="501"/>
      <c r="C26" s="502"/>
      <c r="D26" s="502"/>
      <c r="E26" s="502"/>
      <c r="F26" s="502"/>
      <c r="G26" s="502"/>
      <c r="H26" s="502"/>
      <c r="I26" s="502"/>
      <c r="J26" s="502"/>
      <c r="K26" s="502"/>
      <c r="L26" s="502"/>
      <c r="M26" s="502"/>
      <c r="N26" s="502"/>
      <c r="O26" s="502"/>
      <c r="P26" s="502"/>
      <c r="Q26" s="502"/>
      <c r="R26" s="502"/>
      <c r="S26" s="502"/>
      <c r="T26" s="502"/>
      <c r="U26" s="502"/>
    </row>
    <row r="27" spans="2:21" x14ac:dyDescent="0.4">
      <c r="B27" s="501"/>
      <c r="C27" s="502"/>
      <c r="D27" s="502"/>
      <c r="E27" s="502"/>
      <c r="F27" s="502"/>
      <c r="G27" s="502"/>
      <c r="H27" s="502"/>
      <c r="I27" s="502"/>
      <c r="J27" s="502"/>
      <c r="K27" s="502"/>
      <c r="L27" s="502"/>
      <c r="M27" s="502"/>
      <c r="N27" s="502"/>
      <c r="O27" s="502"/>
      <c r="P27" s="502"/>
      <c r="Q27" s="502"/>
      <c r="R27" s="502"/>
      <c r="S27" s="502"/>
      <c r="T27" s="502"/>
      <c r="U27" s="502"/>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5"/>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71C8A-93DB-4A8C-BF34-AC168E709FA4}">
  <sheetPr>
    <pageSetUpPr fitToPage="1"/>
  </sheetPr>
  <dimension ref="B1:M19"/>
  <sheetViews>
    <sheetView showGridLines="0" zoomScaleNormal="100" workbookViewId="0">
      <selection activeCell="D9" sqref="D9"/>
    </sheetView>
  </sheetViews>
  <sheetFormatPr defaultColWidth="9" defaultRowHeight="13.5" x14ac:dyDescent="0.4"/>
  <cols>
    <col min="1" max="2" width="9" style="57"/>
    <col min="3" max="3" width="13" style="57" customWidth="1"/>
    <col min="4" max="4" width="15.625" style="57" customWidth="1"/>
    <col min="5" max="8" width="10.625" style="57" customWidth="1"/>
    <col min="9" max="9" width="9" style="57"/>
    <col min="10" max="12" width="5.625" style="57" customWidth="1"/>
    <col min="13" max="16384" width="9" style="57"/>
  </cols>
  <sheetData>
    <row r="1" spans="2:13" x14ac:dyDescent="0.4">
      <c r="B1" s="56" t="s">
        <v>90</v>
      </c>
    </row>
    <row r="2" spans="2:13" ht="18" customHeight="1" x14ac:dyDescent="0.4">
      <c r="B2" s="57" t="s">
        <v>11</v>
      </c>
    </row>
    <row r="3" spans="2:13" ht="25.5" customHeight="1" x14ac:dyDescent="0.4">
      <c r="B3" s="559" t="s">
        <v>91</v>
      </c>
      <c r="C3" s="559"/>
      <c r="D3" s="559"/>
      <c r="E3" s="559"/>
      <c r="F3" s="559"/>
      <c r="G3" s="559"/>
      <c r="H3" s="559"/>
    </row>
    <row r="4" spans="2:13" ht="14.25" thickBot="1" x14ac:dyDescent="0.45"/>
    <row r="5" spans="2:13" ht="28.5" customHeight="1" x14ac:dyDescent="0.4">
      <c r="B5" s="58"/>
      <c r="C5" s="59"/>
      <c r="D5" s="59"/>
      <c r="E5" s="59"/>
      <c r="F5" s="59"/>
      <c r="G5" s="59"/>
      <c r="H5" s="59"/>
      <c r="I5" s="59"/>
      <c r="J5" s="59"/>
      <c r="K5" s="59"/>
      <c r="L5" s="59"/>
      <c r="M5" s="60"/>
    </row>
    <row r="6" spans="2:13" ht="22.5" customHeight="1" x14ac:dyDescent="0.4">
      <c r="B6" s="61"/>
      <c r="C6" s="62"/>
      <c r="D6" s="63"/>
      <c r="E6" s="62"/>
      <c r="F6" s="64"/>
      <c r="G6" s="550"/>
      <c r="H6" s="552"/>
      <c r="I6" s="559" t="s">
        <v>92</v>
      </c>
      <c r="J6" s="559"/>
      <c r="K6" s="559"/>
      <c r="L6" s="559"/>
      <c r="M6" s="65"/>
    </row>
    <row r="7" spans="2:13" ht="22.5" customHeight="1" x14ac:dyDescent="0.4">
      <c r="B7" s="61"/>
      <c r="C7" s="66"/>
      <c r="D7" s="67" t="s">
        <v>93</v>
      </c>
      <c r="E7" s="66" t="s">
        <v>94</v>
      </c>
      <c r="F7" s="57" t="s">
        <v>95</v>
      </c>
      <c r="G7" s="557" t="s">
        <v>96</v>
      </c>
      <c r="H7" s="558"/>
      <c r="L7" s="68"/>
      <c r="M7" s="65"/>
    </row>
    <row r="8" spans="2:13" ht="22.5" customHeight="1" x14ac:dyDescent="0.4">
      <c r="B8" s="61"/>
      <c r="C8" s="66"/>
      <c r="D8" s="67" t="s">
        <v>97</v>
      </c>
      <c r="E8" s="66" t="s">
        <v>98</v>
      </c>
      <c r="F8" s="57" t="s">
        <v>98</v>
      </c>
      <c r="G8" s="557" t="s">
        <v>99</v>
      </c>
      <c r="H8" s="558"/>
      <c r="L8" s="69"/>
      <c r="M8" s="65"/>
    </row>
    <row r="9" spans="2:13" ht="22.5" customHeight="1" x14ac:dyDescent="0.4">
      <c r="B9" s="61"/>
      <c r="C9" s="66"/>
      <c r="D9" s="70"/>
      <c r="E9" s="71"/>
      <c r="F9" s="72"/>
      <c r="G9" s="548"/>
      <c r="H9" s="549"/>
      <c r="K9" s="57" t="s">
        <v>100</v>
      </c>
      <c r="M9" s="65"/>
    </row>
    <row r="10" spans="2:13" ht="22.5" customHeight="1" x14ac:dyDescent="0.4">
      <c r="B10" s="61"/>
      <c r="C10" s="67"/>
      <c r="D10" s="69"/>
      <c r="L10" s="69"/>
      <c r="M10" s="65"/>
    </row>
    <row r="11" spans="2:13" ht="22.5" customHeight="1" x14ac:dyDescent="0.4">
      <c r="B11" s="61"/>
      <c r="C11" s="67" t="s">
        <v>101</v>
      </c>
      <c r="D11" s="69"/>
      <c r="L11" s="73"/>
      <c r="M11" s="65"/>
    </row>
    <row r="12" spans="2:13" ht="22.5" customHeight="1" x14ac:dyDescent="0.4">
      <c r="B12" s="61"/>
      <c r="C12" s="67" t="s">
        <v>102</v>
      </c>
      <c r="D12" s="69"/>
      <c r="E12" s="63"/>
      <c r="F12" s="64"/>
      <c r="G12" s="68"/>
      <c r="H12" s="62"/>
      <c r="J12" s="550"/>
      <c r="K12" s="551"/>
      <c r="L12" s="552"/>
      <c r="M12" s="65"/>
    </row>
    <row r="13" spans="2:13" ht="22.5" customHeight="1" x14ac:dyDescent="0.4">
      <c r="B13" s="61"/>
      <c r="C13" s="67"/>
      <c r="D13" s="69"/>
      <c r="E13" s="67"/>
      <c r="F13" s="57" t="s">
        <v>103</v>
      </c>
      <c r="G13" s="69"/>
      <c r="H13" s="66" t="s">
        <v>104</v>
      </c>
      <c r="J13" s="553" t="s">
        <v>105</v>
      </c>
      <c r="K13" s="554"/>
      <c r="L13" s="555"/>
      <c r="M13" s="65"/>
    </row>
    <row r="14" spans="2:13" ht="22.5" customHeight="1" x14ac:dyDescent="0.4">
      <c r="B14" s="61"/>
      <c r="C14" s="67"/>
      <c r="D14" s="69"/>
      <c r="E14" s="67"/>
      <c r="G14" s="69"/>
      <c r="H14" s="66" t="s">
        <v>98</v>
      </c>
      <c r="J14" s="553"/>
      <c r="K14" s="554"/>
      <c r="L14" s="555"/>
      <c r="M14" s="65"/>
    </row>
    <row r="15" spans="2:13" ht="22.5" customHeight="1" x14ac:dyDescent="0.4">
      <c r="B15" s="61"/>
      <c r="C15" s="70"/>
      <c r="D15" s="73"/>
      <c r="E15" s="70"/>
      <c r="F15" s="72"/>
      <c r="G15" s="73"/>
      <c r="H15" s="71"/>
      <c r="I15" s="71"/>
      <c r="J15" s="548"/>
      <c r="K15" s="556"/>
      <c r="L15" s="549"/>
      <c r="M15" s="65"/>
    </row>
    <row r="16" spans="2:13" ht="71.25" customHeight="1" thickBot="1" x14ac:dyDescent="0.45">
      <c r="B16" s="74"/>
      <c r="C16" s="75"/>
      <c r="D16" s="75"/>
      <c r="E16" s="75"/>
      <c r="F16" s="75"/>
      <c r="G16" s="75"/>
      <c r="H16" s="75"/>
      <c r="I16" s="75"/>
      <c r="J16" s="75"/>
      <c r="K16" s="75"/>
      <c r="L16" s="75"/>
      <c r="M16" s="76"/>
    </row>
    <row r="17" spans="2:3" ht="22.5" customHeight="1" x14ac:dyDescent="0.4">
      <c r="B17" s="77" t="s">
        <v>106</v>
      </c>
      <c r="C17" s="57" t="s">
        <v>107</v>
      </c>
    </row>
    <row r="18" spans="2:3" ht="22.5" customHeight="1" x14ac:dyDescent="0.4">
      <c r="B18" s="57">
        <v>2</v>
      </c>
      <c r="C18" s="57" t="s">
        <v>108</v>
      </c>
    </row>
    <row r="19" spans="2:3" ht="22.5" customHeight="1" x14ac:dyDescent="0.4">
      <c r="B19" s="57">
        <v>3</v>
      </c>
      <c r="C19" s="57" t="s">
        <v>109</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9A74-F8C7-4052-A256-D5D1BBB4F556}">
  <sheetPr>
    <pageSetUpPr fitToPage="1"/>
  </sheetPr>
  <dimension ref="B1:C16"/>
  <sheetViews>
    <sheetView zoomScaleNormal="100" zoomScaleSheetLayoutView="80" workbookViewId="0">
      <selection activeCell="B1" sqref="B1"/>
    </sheetView>
  </sheetViews>
  <sheetFormatPr defaultColWidth="6.625" defaultRowHeight="16.5" x14ac:dyDescent="0.4"/>
  <cols>
    <col min="1" max="1" width="0.625" style="48" customWidth="1"/>
    <col min="2" max="2" width="23.125" style="48" customWidth="1"/>
    <col min="3" max="3" width="53.125" style="48" customWidth="1"/>
    <col min="4" max="4" width="0.625" style="48" customWidth="1"/>
    <col min="5" max="16384" width="6.625" style="48"/>
  </cols>
  <sheetData>
    <row r="1" spans="2:3" ht="16.899999999999999" customHeight="1" x14ac:dyDescent="0.4">
      <c r="B1" s="47" t="s">
        <v>80</v>
      </c>
    </row>
    <row r="2" spans="2:3" ht="32.450000000000003" customHeight="1" thickBot="1" x14ac:dyDescent="0.45">
      <c r="B2" s="566" t="s">
        <v>81</v>
      </c>
      <c r="C2" s="566"/>
    </row>
    <row r="3" spans="2:3" s="36" customFormat="1" ht="25.15" customHeight="1" x14ac:dyDescent="0.4">
      <c r="B3" s="49" t="s">
        <v>82</v>
      </c>
      <c r="C3" s="50"/>
    </row>
    <row r="4" spans="2:3" s="36" customFormat="1" ht="22.9" customHeight="1" thickBot="1" x14ac:dyDescent="0.45">
      <c r="B4" s="51" t="s">
        <v>83</v>
      </c>
      <c r="C4" s="52"/>
    </row>
    <row r="5" spans="2:3" s="36" customFormat="1" ht="22.9" customHeight="1" thickBot="1" x14ac:dyDescent="0.45">
      <c r="B5" s="53"/>
      <c r="C5" s="54"/>
    </row>
    <row r="6" spans="2:3" s="36" customFormat="1" ht="33.75" customHeight="1" x14ac:dyDescent="0.4">
      <c r="B6" s="567" t="s">
        <v>84</v>
      </c>
      <c r="C6" s="568"/>
    </row>
    <row r="7" spans="2:3" s="36" customFormat="1" ht="24.95" customHeight="1" x14ac:dyDescent="0.4">
      <c r="B7" s="569" t="s">
        <v>85</v>
      </c>
      <c r="C7" s="570"/>
    </row>
    <row r="8" spans="2:3" s="36" customFormat="1" ht="99.95" customHeight="1" x14ac:dyDescent="0.4">
      <c r="B8" s="562"/>
      <c r="C8" s="563"/>
    </row>
    <row r="9" spans="2:3" s="36" customFormat="1" ht="24.95" customHeight="1" x14ac:dyDescent="0.4">
      <c r="B9" s="560" t="s">
        <v>86</v>
      </c>
      <c r="C9" s="561"/>
    </row>
    <row r="10" spans="2:3" ht="99.95" customHeight="1" x14ac:dyDescent="0.4">
      <c r="B10" s="562"/>
      <c r="C10" s="563"/>
    </row>
    <row r="11" spans="2:3" ht="24.95" customHeight="1" x14ac:dyDescent="0.4">
      <c r="B11" s="560" t="s">
        <v>87</v>
      </c>
      <c r="C11" s="561"/>
    </row>
    <row r="12" spans="2:3" ht="99.95" customHeight="1" x14ac:dyDescent="0.4">
      <c r="B12" s="562"/>
      <c r="C12" s="563"/>
    </row>
    <row r="13" spans="2:3" ht="24.95" customHeight="1" x14ac:dyDescent="0.4">
      <c r="B13" s="560" t="s">
        <v>88</v>
      </c>
      <c r="C13" s="561"/>
    </row>
    <row r="14" spans="2:3" ht="99.95" customHeight="1" thickBot="1" x14ac:dyDescent="0.45">
      <c r="B14" s="564"/>
      <c r="C14" s="565"/>
    </row>
    <row r="15" spans="2:3" ht="18.75" x14ac:dyDescent="0.4">
      <c r="B15" s="55"/>
      <c r="C15" s="55"/>
    </row>
    <row r="16" spans="2:3" ht="17.25" x14ac:dyDescent="0.4">
      <c r="B16" s="47" t="s">
        <v>89</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A2CCF-FFB1-4D45-8E4E-AAAB29024C9B}">
  <sheetPr>
    <pageSetUpPr fitToPage="1"/>
  </sheetPr>
  <dimension ref="A1:L24"/>
  <sheetViews>
    <sheetView zoomScale="130" zoomScaleNormal="130" zoomScaleSheetLayoutView="130" workbookViewId="0">
      <selection activeCell="C7" sqref="C7"/>
    </sheetView>
  </sheetViews>
  <sheetFormatPr defaultColWidth="6.625" defaultRowHeight="17.25" x14ac:dyDescent="0.4"/>
  <cols>
    <col min="1" max="1" width="4.75" style="23" customWidth="1"/>
    <col min="2" max="3" width="11.125" style="23" customWidth="1"/>
    <col min="4" max="5" width="9.625" style="23" customWidth="1"/>
    <col min="6" max="6" width="13.375" style="23" customWidth="1"/>
    <col min="7" max="12" width="4" style="23" customWidth="1"/>
    <col min="13" max="16384" width="6.625" style="23"/>
  </cols>
  <sheetData>
    <row r="1" spans="1:12" x14ac:dyDescent="0.4">
      <c r="A1" s="579" t="s">
        <v>34</v>
      </c>
      <c r="B1" s="579"/>
      <c r="C1" s="579"/>
      <c r="D1" s="579"/>
      <c r="E1" s="579"/>
      <c r="F1" s="579"/>
      <c r="G1" s="579"/>
      <c r="H1" s="579"/>
      <c r="I1" s="579"/>
      <c r="J1" s="579"/>
      <c r="K1" s="579"/>
      <c r="L1" s="579"/>
    </row>
    <row r="3" spans="1:12" ht="16.899999999999999" customHeight="1" x14ac:dyDescent="0.4">
      <c r="A3" s="566" t="s">
        <v>35</v>
      </c>
      <c r="B3" s="566"/>
      <c r="C3" s="566"/>
      <c r="D3" s="566"/>
      <c r="E3" s="566"/>
      <c r="F3" s="566"/>
      <c r="G3" s="566"/>
      <c r="H3" s="566"/>
      <c r="I3" s="566"/>
      <c r="J3" s="566"/>
      <c r="K3" s="566"/>
      <c r="L3" s="566"/>
    </row>
    <row r="4" spans="1:12" ht="16.899999999999999" customHeight="1" x14ac:dyDescent="0.4">
      <c r="A4" s="24"/>
      <c r="B4" s="24"/>
      <c r="C4" s="24"/>
      <c r="D4" s="24"/>
      <c r="E4" s="24"/>
      <c r="F4" s="24"/>
      <c r="G4" s="24"/>
      <c r="H4" s="24"/>
      <c r="I4" s="24"/>
      <c r="J4" s="24"/>
      <c r="K4" s="24"/>
      <c r="L4" s="24"/>
    </row>
    <row r="5" spans="1:12" ht="24" customHeight="1" x14ac:dyDescent="0.4">
      <c r="A5" s="25"/>
      <c r="B5" s="25"/>
      <c r="C5" s="25"/>
      <c r="D5" s="25"/>
      <c r="E5" s="25"/>
      <c r="F5" s="25"/>
      <c r="G5" s="26"/>
      <c r="H5" s="27" t="s">
        <v>36</v>
      </c>
      <c r="I5" s="27"/>
      <c r="J5" s="27" t="s">
        <v>37</v>
      </c>
      <c r="K5" s="27"/>
      <c r="L5" s="27" t="s">
        <v>38</v>
      </c>
    </row>
    <row r="6" spans="1:12" ht="16.899999999999999" customHeight="1" x14ac:dyDescent="0.4">
      <c r="A6" s="580" t="s">
        <v>386</v>
      </c>
      <c r="B6" s="580"/>
      <c r="C6" s="25" t="s">
        <v>387</v>
      </c>
      <c r="D6" s="25"/>
      <c r="E6" s="25"/>
      <c r="F6" s="25"/>
      <c r="G6" s="25"/>
      <c r="H6" s="25"/>
      <c r="I6" s="25"/>
      <c r="J6" s="25"/>
      <c r="K6" s="25"/>
      <c r="L6" s="25"/>
    </row>
    <row r="7" spans="1:12" ht="16.899999999999999" customHeight="1" x14ac:dyDescent="0.4">
      <c r="A7" s="28"/>
      <c r="B7" s="28"/>
      <c r="C7" s="28"/>
      <c r="D7" s="28"/>
      <c r="E7" s="28"/>
      <c r="F7" s="28"/>
      <c r="G7" s="28"/>
      <c r="H7" s="28"/>
      <c r="I7" s="28"/>
      <c r="J7" s="28"/>
      <c r="K7" s="28"/>
      <c r="L7" s="28"/>
    </row>
    <row r="8" spans="1:12" s="30" customFormat="1" ht="21" customHeight="1" x14ac:dyDescent="0.4">
      <c r="A8" s="581" t="s">
        <v>39</v>
      </c>
      <c r="B8" s="581"/>
      <c r="C8" s="581"/>
      <c r="D8" s="29" t="s">
        <v>40</v>
      </c>
      <c r="E8" s="582"/>
      <c r="F8" s="582"/>
      <c r="G8" s="582"/>
      <c r="H8" s="582"/>
      <c r="I8" s="582"/>
      <c r="J8" s="582"/>
      <c r="K8" s="582"/>
      <c r="L8" s="582"/>
    </row>
    <row r="9" spans="1:12" ht="21" customHeight="1" x14ac:dyDescent="0.35">
      <c r="A9" s="31"/>
      <c r="B9" s="31"/>
      <c r="C9" s="31"/>
      <c r="D9" s="32"/>
      <c r="E9" s="583"/>
      <c r="F9" s="583"/>
      <c r="G9" s="583"/>
      <c r="H9" s="583"/>
      <c r="I9" s="583"/>
      <c r="J9" s="583"/>
      <c r="K9" s="583"/>
      <c r="L9" s="583"/>
    </row>
    <row r="10" spans="1:12" ht="21" customHeight="1" x14ac:dyDescent="0.35">
      <c r="A10" s="31"/>
      <c r="B10" s="31"/>
      <c r="C10" s="31"/>
      <c r="D10" s="575" t="s">
        <v>41</v>
      </c>
      <c r="E10" s="575"/>
      <c r="F10" s="576"/>
      <c r="G10" s="576"/>
      <c r="H10" s="576"/>
      <c r="I10" s="576"/>
      <c r="J10" s="576"/>
      <c r="K10" s="576"/>
      <c r="L10" s="576"/>
    </row>
    <row r="11" spans="1:12" ht="21" customHeight="1" x14ac:dyDescent="0.35">
      <c r="D11" s="578"/>
      <c r="E11" s="578"/>
      <c r="F11" s="577"/>
      <c r="G11" s="577"/>
      <c r="H11" s="577"/>
      <c r="I11" s="577"/>
      <c r="J11" s="577"/>
      <c r="K11" s="577"/>
      <c r="L11" s="577"/>
    </row>
    <row r="12" spans="1:12" ht="27.75" customHeight="1" x14ac:dyDescent="0.4">
      <c r="A12" s="571"/>
      <c r="B12" s="571"/>
      <c r="C12" s="571"/>
      <c r="D12" s="571"/>
      <c r="E12" s="571"/>
      <c r="F12" s="571"/>
      <c r="G12" s="571"/>
      <c r="H12" s="571"/>
      <c r="I12" s="571"/>
      <c r="J12" s="571"/>
      <c r="K12" s="571"/>
      <c r="L12" s="571"/>
    </row>
    <row r="13" spans="1:12" ht="27.75" customHeight="1" x14ac:dyDescent="0.4">
      <c r="A13" s="33"/>
      <c r="B13" s="33"/>
      <c r="C13" s="33"/>
      <c r="D13" s="33"/>
      <c r="E13" s="33"/>
      <c r="F13" s="33"/>
      <c r="G13" s="33"/>
      <c r="H13" s="33"/>
      <c r="I13" s="33"/>
      <c r="J13" s="33"/>
      <c r="K13" s="33"/>
      <c r="L13" s="33"/>
    </row>
    <row r="14" spans="1:12" s="36" customFormat="1" ht="16.899999999999999" customHeight="1" x14ac:dyDescent="0.4">
      <c r="A14" s="34" t="s">
        <v>42</v>
      </c>
      <c r="B14" s="35"/>
      <c r="C14" s="35"/>
      <c r="D14" s="35"/>
      <c r="E14" s="35"/>
      <c r="F14" s="35"/>
      <c r="G14" s="35"/>
      <c r="H14" s="35"/>
      <c r="I14" s="35"/>
      <c r="J14" s="35"/>
      <c r="K14" s="35"/>
      <c r="L14" s="35"/>
    </row>
    <row r="20" spans="1:8" ht="19.5" customHeight="1" x14ac:dyDescent="0.4">
      <c r="A20" s="37"/>
      <c r="B20" s="572" t="s">
        <v>43</v>
      </c>
      <c r="C20" s="573"/>
      <c r="D20" s="573"/>
      <c r="E20" s="573"/>
      <c r="F20" s="573"/>
      <c r="G20" s="573"/>
      <c r="H20" s="574"/>
    </row>
    <row r="21" spans="1:8" ht="19.5" customHeight="1" x14ac:dyDescent="0.4">
      <c r="A21" s="37"/>
      <c r="B21" s="572" t="s">
        <v>44</v>
      </c>
      <c r="C21" s="573"/>
      <c r="D21" s="573"/>
      <c r="E21" s="573"/>
      <c r="F21" s="573"/>
      <c r="G21" s="573"/>
      <c r="H21" s="574"/>
    </row>
    <row r="22" spans="1:8" ht="19.5" customHeight="1" x14ac:dyDescent="0.4">
      <c r="A22" s="37"/>
      <c r="B22" s="572" t="s">
        <v>45</v>
      </c>
      <c r="C22" s="573"/>
      <c r="D22" s="573"/>
      <c r="E22" s="573"/>
      <c r="F22" s="573"/>
      <c r="G22" s="573"/>
      <c r="H22" s="574"/>
    </row>
    <row r="23" spans="1:8" ht="19.5" customHeight="1" x14ac:dyDescent="0.4">
      <c r="A23" s="37"/>
      <c r="B23" s="572" t="s">
        <v>46</v>
      </c>
      <c r="C23" s="573"/>
      <c r="D23" s="573"/>
      <c r="E23" s="573"/>
      <c r="F23" s="573"/>
      <c r="G23" s="573"/>
      <c r="H23" s="574"/>
    </row>
    <row r="24" spans="1:8" x14ac:dyDescent="0.4">
      <c r="A24" s="23" t="s">
        <v>47</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5"/>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40A38-750B-4995-BE33-4BAF863F2B24}">
  <sheetPr>
    <pageSetUpPr fitToPage="1"/>
  </sheetPr>
  <dimension ref="B1:C19"/>
  <sheetViews>
    <sheetView showGridLines="0" topLeftCell="B7" zoomScale="130" zoomScaleNormal="130" workbookViewId="0">
      <selection activeCell="B1" sqref="B1"/>
    </sheetView>
  </sheetViews>
  <sheetFormatPr defaultColWidth="7" defaultRowHeight="18.75" x14ac:dyDescent="0.4"/>
  <cols>
    <col min="1" max="1" width="0.75" style="38" customWidth="1"/>
    <col min="2" max="2" width="5.875" style="38" customWidth="1"/>
    <col min="3" max="3" width="83.125" style="39" customWidth="1"/>
    <col min="4" max="4" width="0.75" style="38" customWidth="1"/>
    <col min="5" max="10" width="7" style="38"/>
    <col min="11" max="11" width="6.5" style="38" customWidth="1"/>
    <col min="12" max="16384" width="7" style="38"/>
  </cols>
  <sheetData>
    <row r="1" spans="2:3" x14ac:dyDescent="0.4">
      <c r="B1" s="38" t="s">
        <v>48</v>
      </c>
      <c r="C1" s="38"/>
    </row>
    <row r="2" spans="2:3" x14ac:dyDescent="0.4">
      <c r="C2" s="38" t="s">
        <v>49</v>
      </c>
    </row>
    <row r="3" spans="2:3" ht="6" customHeight="1" x14ac:dyDescent="0.4"/>
    <row r="4" spans="2:3" x14ac:dyDescent="0.4">
      <c r="B4" s="40" t="s">
        <v>50</v>
      </c>
      <c r="C4" s="41" t="s">
        <v>51</v>
      </c>
    </row>
    <row r="5" spans="2:3" ht="25.5" x14ac:dyDescent="0.4">
      <c r="B5" s="42" t="s">
        <v>52</v>
      </c>
      <c r="C5" s="43" t="s">
        <v>53</v>
      </c>
    </row>
    <row r="6" spans="2:3" ht="25.5" x14ac:dyDescent="0.4">
      <c r="B6" s="42" t="s">
        <v>54</v>
      </c>
      <c r="C6" s="43" t="s">
        <v>55</v>
      </c>
    </row>
    <row r="7" spans="2:3" x14ac:dyDescent="0.4">
      <c r="B7" s="42" t="s">
        <v>56</v>
      </c>
      <c r="C7" s="43" t="s">
        <v>57</v>
      </c>
    </row>
    <row r="8" spans="2:3" ht="25.5" x14ac:dyDescent="0.4">
      <c r="B8" s="42" t="s">
        <v>58</v>
      </c>
      <c r="C8" s="43" t="s">
        <v>59</v>
      </c>
    </row>
    <row r="9" spans="2:3" ht="25.5" x14ac:dyDescent="0.4">
      <c r="B9" s="42" t="s">
        <v>60</v>
      </c>
      <c r="C9" s="43" t="s">
        <v>61</v>
      </c>
    </row>
    <row r="10" spans="2:3" ht="38.25" x14ac:dyDescent="0.4">
      <c r="B10" s="42" t="s">
        <v>62</v>
      </c>
      <c r="C10" s="43" t="s">
        <v>63</v>
      </c>
    </row>
    <row r="11" spans="2:3" ht="102" x14ac:dyDescent="0.4">
      <c r="B11" s="42" t="s">
        <v>64</v>
      </c>
      <c r="C11" s="43" t="s">
        <v>65</v>
      </c>
    </row>
    <row r="12" spans="2:3" ht="63.75" x14ac:dyDescent="0.4">
      <c r="B12" s="42" t="s">
        <v>66</v>
      </c>
      <c r="C12" s="43" t="s">
        <v>67</v>
      </c>
    </row>
    <row r="13" spans="2:3" ht="38.25" x14ac:dyDescent="0.4">
      <c r="B13" s="42" t="s">
        <v>68</v>
      </c>
      <c r="C13" s="43" t="s">
        <v>69</v>
      </c>
    </row>
    <row r="14" spans="2:3" ht="63.75" x14ac:dyDescent="0.4">
      <c r="B14" s="42" t="s">
        <v>70</v>
      </c>
      <c r="C14" s="43" t="s">
        <v>71</v>
      </c>
    </row>
    <row r="15" spans="2:3" ht="51" x14ac:dyDescent="0.4">
      <c r="B15" s="42" t="s">
        <v>72</v>
      </c>
      <c r="C15" s="43" t="s">
        <v>73</v>
      </c>
    </row>
    <row r="16" spans="2:3" x14ac:dyDescent="0.4">
      <c r="B16" s="42" t="s">
        <v>74</v>
      </c>
      <c r="C16" s="43" t="s">
        <v>75</v>
      </c>
    </row>
    <row r="17" spans="2:3" ht="25.5" x14ac:dyDescent="0.4">
      <c r="B17" s="42" t="s">
        <v>76</v>
      </c>
      <c r="C17" s="43" t="s">
        <v>77</v>
      </c>
    </row>
    <row r="18" spans="2:3" ht="25.5" x14ac:dyDescent="0.4">
      <c r="B18" s="44" t="s">
        <v>78</v>
      </c>
      <c r="C18" s="45" t="s">
        <v>79</v>
      </c>
    </row>
    <row r="19" spans="2:3" x14ac:dyDescent="0.4">
      <c r="B19" s="46"/>
    </row>
  </sheetData>
  <phoneticPr fontId="5"/>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B1FE-8C98-4B3B-B8CF-FB967DC0510C}">
  <dimension ref="A1:AG56"/>
  <sheetViews>
    <sheetView showGridLines="0" view="pageBreakPreview" zoomScaleNormal="100" zoomScaleSheetLayoutView="100" workbookViewId="0">
      <selection activeCell="X11" sqref="X11"/>
    </sheetView>
  </sheetViews>
  <sheetFormatPr defaultRowHeight="14.25" x14ac:dyDescent="0.15"/>
  <cols>
    <col min="1" max="41" width="2.625" style="590" customWidth="1"/>
    <col min="42" max="256" width="9" style="590"/>
    <col min="257" max="297" width="2.625" style="590" customWidth="1"/>
    <col min="298" max="512" width="9" style="590"/>
    <col min="513" max="553" width="2.625" style="590" customWidth="1"/>
    <col min="554" max="768" width="9" style="590"/>
    <col min="769" max="809" width="2.625" style="590" customWidth="1"/>
    <col min="810" max="1024" width="9" style="590"/>
    <col min="1025" max="1065" width="2.625" style="590" customWidth="1"/>
    <col min="1066" max="1280" width="9" style="590"/>
    <col min="1281" max="1321" width="2.625" style="590" customWidth="1"/>
    <col min="1322" max="1536" width="9" style="590"/>
    <col min="1537" max="1577" width="2.625" style="590" customWidth="1"/>
    <col min="1578" max="1792" width="9" style="590"/>
    <col min="1793" max="1833" width="2.625" style="590" customWidth="1"/>
    <col min="1834" max="2048" width="9" style="590"/>
    <col min="2049" max="2089" width="2.625" style="590" customWidth="1"/>
    <col min="2090" max="2304" width="9" style="590"/>
    <col min="2305" max="2345" width="2.625" style="590" customWidth="1"/>
    <col min="2346" max="2560" width="9" style="590"/>
    <col min="2561" max="2601" width="2.625" style="590" customWidth="1"/>
    <col min="2602" max="2816" width="9" style="590"/>
    <col min="2817" max="2857" width="2.625" style="590" customWidth="1"/>
    <col min="2858" max="3072" width="9" style="590"/>
    <col min="3073" max="3113" width="2.625" style="590" customWidth="1"/>
    <col min="3114" max="3328" width="9" style="590"/>
    <col min="3329" max="3369" width="2.625" style="590" customWidth="1"/>
    <col min="3370" max="3584" width="9" style="590"/>
    <col min="3585" max="3625" width="2.625" style="590" customWidth="1"/>
    <col min="3626" max="3840" width="9" style="590"/>
    <col min="3841" max="3881" width="2.625" style="590" customWidth="1"/>
    <col min="3882" max="4096" width="9" style="590"/>
    <col min="4097" max="4137" width="2.625" style="590" customWidth="1"/>
    <col min="4138" max="4352" width="9" style="590"/>
    <col min="4353" max="4393" width="2.625" style="590" customWidth="1"/>
    <col min="4394" max="4608" width="9" style="590"/>
    <col min="4609" max="4649" width="2.625" style="590" customWidth="1"/>
    <col min="4650" max="4864" width="9" style="590"/>
    <col min="4865" max="4905" width="2.625" style="590" customWidth="1"/>
    <col min="4906" max="5120" width="9" style="590"/>
    <col min="5121" max="5161" width="2.625" style="590" customWidth="1"/>
    <col min="5162" max="5376" width="9" style="590"/>
    <col min="5377" max="5417" width="2.625" style="590" customWidth="1"/>
    <col min="5418" max="5632" width="9" style="590"/>
    <col min="5633" max="5673" width="2.625" style="590" customWidth="1"/>
    <col min="5674" max="5888" width="9" style="590"/>
    <col min="5889" max="5929" width="2.625" style="590" customWidth="1"/>
    <col min="5930" max="6144" width="9" style="590"/>
    <col min="6145" max="6185" width="2.625" style="590" customWidth="1"/>
    <col min="6186" max="6400" width="9" style="590"/>
    <col min="6401" max="6441" width="2.625" style="590" customWidth="1"/>
    <col min="6442" max="6656" width="9" style="590"/>
    <col min="6657" max="6697" width="2.625" style="590" customWidth="1"/>
    <col min="6698" max="6912" width="9" style="590"/>
    <col min="6913" max="6953" width="2.625" style="590" customWidth="1"/>
    <col min="6954" max="7168" width="9" style="590"/>
    <col min="7169" max="7209" width="2.625" style="590" customWidth="1"/>
    <col min="7210" max="7424" width="9" style="590"/>
    <col min="7425" max="7465" width="2.625" style="590" customWidth="1"/>
    <col min="7466" max="7680" width="9" style="590"/>
    <col min="7681" max="7721" width="2.625" style="590" customWidth="1"/>
    <col min="7722" max="7936" width="9" style="590"/>
    <col min="7937" max="7977" width="2.625" style="590" customWidth="1"/>
    <col min="7978" max="8192" width="9" style="590"/>
    <col min="8193" max="8233" width="2.625" style="590" customWidth="1"/>
    <col min="8234" max="8448" width="9" style="590"/>
    <col min="8449" max="8489" width="2.625" style="590" customWidth="1"/>
    <col min="8490" max="8704" width="9" style="590"/>
    <col min="8705" max="8745" width="2.625" style="590" customWidth="1"/>
    <col min="8746" max="8960" width="9" style="590"/>
    <col min="8961" max="9001" width="2.625" style="590" customWidth="1"/>
    <col min="9002" max="9216" width="9" style="590"/>
    <col min="9217" max="9257" width="2.625" style="590" customWidth="1"/>
    <col min="9258" max="9472" width="9" style="590"/>
    <col min="9473" max="9513" width="2.625" style="590" customWidth="1"/>
    <col min="9514" max="9728" width="9" style="590"/>
    <col min="9729" max="9769" width="2.625" style="590" customWidth="1"/>
    <col min="9770" max="9984" width="9" style="590"/>
    <col min="9985" max="10025" width="2.625" style="590" customWidth="1"/>
    <col min="10026" max="10240" width="9" style="590"/>
    <col min="10241" max="10281" width="2.625" style="590" customWidth="1"/>
    <col min="10282" max="10496" width="9" style="590"/>
    <col min="10497" max="10537" width="2.625" style="590" customWidth="1"/>
    <col min="10538" max="10752" width="9" style="590"/>
    <col min="10753" max="10793" width="2.625" style="590" customWidth="1"/>
    <col min="10794" max="11008" width="9" style="590"/>
    <col min="11009" max="11049" width="2.625" style="590" customWidth="1"/>
    <col min="11050" max="11264" width="9" style="590"/>
    <col min="11265" max="11305" width="2.625" style="590" customWidth="1"/>
    <col min="11306" max="11520" width="9" style="590"/>
    <col min="11521" max="11561" width="2.625" style="590" customWidth="1"/>
    <col min="11562" max="11776" width="9" style="590"/>
    <col min="11777" max="11817" width="2.625" style="590" customWidth="1"/>
    <col min="11818" max="12032" width="9" style="590"/>
    <col min="12033" max="12073" width="2.625" style="590" customWidth="1"/>
    <col min="12074" max="12288" width="9" style="590"/>
    <col min="12289" max="12329" width="2.625" style="590" customWidth="1"/>
    <col min="12330" max="12544" width="9" style="590"/>
    <col min="12545" max="12585" width="2.625" style="590" customWidth="1"/>
    <col min="12586" max="12800" width="9" style="590"/>
    <col min="12801" max="12841" width="2.625" style="590" customWidth="1"/>
    <col min="12842" max="13056" width="9" style="590"/>
    <col min="13057" max="13097" width="2.625" style="590" customWidth="1"/>
    <col min="13098" max="13312" width="9" style="590"/>
    <col min="13313" max="13353" width="2.625" style="590" customWidth="1"/>
    <col min="13354" max="13568" width="9" style="590"/>
    <col min="13569" max="13609" width="2.625" style="590" customWidth="1"/>
    <col min="13610" max="13824" width="9" style="590"/>
    <col min="13825" max="13865" width="2.625" style="590" customWidth="1"/>
    <col min="13866" max="14080" width="9" style="590"/>
    <col min="14081" max="14121" width="2.625" style="590" customWidth="1"/>
    <col min="14122" max="14336" width="9" style="590"/>
    <col min="14337" max="14377" width="2.625" style="590" customWidth="1"/>
    <col min="14378" max="14592" width="9" style="590"/>
    <col min="14593" max="14633" width="2.625" style="590" customWidth="1"/>
    <col min="14634" max="14848" width="9" style="590"/>
    <col min="14849" max="14889" width="2.625" style="590" customWidth="1"/>
    <col min="14890" max="15104" width="9" style="590"/>
    <col min="15105" max="15145" width="2.625" style="590" customWidth="1"/>
    <col min="15146" max="15360" width="9" style="590"/>
    <col min="15361" max="15401" width="2.625" style="590" customWidth="1"/>
    <col min="15402" max="15616" width="9" style="590"/>
    <col min="15617" max="15657" width="2.625" style="590" customWidth="1"/>
    <col min="15658" max="15872" width="9" style="590"/>
    <col min="15873" max="15913" width="2.625" style="590" customWidth="1"/>
    <col min="15914" max="16128" width="9" style="590"/>
    <col min="16129" max="16169" width="2.625" style="590" customWidth="1"/>
    <col min="16170" max="16384" width="9" style="590"/>
  </cols>
  <sheetData>
    <row r="1" spans="1:33" ht="20.25" customHeight="1" x14ac:dyDescent="0.15">
      <c r="A1" s="590" t="s">
        <v>391</v>
      </c>
      <c r="AD1" s="591"/>
      <c r="AE1" s="592"/>
      <c r="AF1" s="592"/>
      <c r="AG1" s="592"/>
    </row>
    <row r="2" spans="1:33" ht="21" customHeight="1" x14ac:dyDescent="0.2">
      <c r="A2" s="593" t="s">
        <v>392</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row>
    <row r="3" spans="1:33" ht="21" customHeight="1" thickBot="1" x14ac:dyDescent="0.25">
      <c r="A3" s="594"/>
    </row>
    <row r="4" spans="1:33" s="597" customFormat="1" ht="21" customHeight="1" x14ac:dyDescent="0.4">
      <c r="A4" s="595" t="s">
        <v>82</v>
      </c>
      <c r="B4" s="595"/>
      <c r="C4" s="595"/>
      <c r="D4" s="595"/>
      <c r="E4" s="595"/>
      <c r="F4" s="595"/>
      <c r="G4" s="595"/>
      <c r="H4" s="595"/>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row>
    <row r="5" spans="1:33" s="597" customFormat="1" ht="21" customHeight="1" thickBot="1" x14ac:dyDescent="0.45">
      <c r="A5" s="598" t="s">
        <v>83</v>
      </c>
      <c r="B5" s="598"/>
      <c r="C5" s="598"/>
      <c r="D5" s="598"/>
      <c r="E5" s="598"/>
      <c r="F5" s="598"/>
      <c r="G5" s="598"/>
      <c r="H5" s="598"/>
      <c r="I5" s="599"/>
      <c r="J5" s="599"/>
      <c r="K5" s="599"/>
      <c r="L5" s="599"/>
      <c r="M5" s="599"/>
      <c r="N5" s="599"/>
      <c r="O5" s="599"/>
      <c r="P5" s="599"/>
      <c r="Q5" s="599"/>
      <c r="R5" s="599"/>
      <c r="S5" s="599"/>
      <c r="T5" s="599"/>
      <c r="U5" s="599"/>
      <c r="V5" s="599"/>
      <c r="W5" s="599"/>
      <c r="X5" s="599"/>
      <c r="Y5" s="599"/>
      <c r="Z5" s="599"/>
      <c r="AA5" s="599"/>
      <c r="AB5" s="599"/>
      <c r="AC5" s="599"/>
      <c r="AD5" s="599"/>
      <c r="AE5" s="599"/>
      <c r="AF5" s="599"/>
      <c r="AG5" s="599"/>
    </row>
    <row r="6" spans="1:33" ht="15" thickBot="1" x14ac:dyDescent="0.2"/>
    <row r="7" spans="1:33" x14ac:dyDescent="0.15">
      <c r="A7" s="600" t="s">
        <v>393</v>
      </c>
      <c r="B7" s="600"/>
      <c r="C7" s="600"/>
      <c r="D7" s="600"/>
      <c r="E7" s="600"/>
      <c r="F7" s="600"/>
      <c r="G7" s="600"/>
      <c r="H7" s="600"/>
      <c r="I7" s="600"/>
      <c r="J7" s="600"/>
      <c r="K7" s="600"/>
      <c r="L7" s="600"/>
      <c r="M7" s="600"/>
      <c r="N7" s="600"/>
      <c r="O7" s="600"/>
      <c r="P7" s="600"/>
      <c r="Q7" s="600"/>
      <c r="R7" s="600"/>
      <c r="S7" s="600"/>
      <c r="T7" s="600"/>
      <c r="U7" s="600"/>
      <c r="V7" s="600"/>
      <c r="W7" s="600"/>
      <c r="X7" s="600"/>
      <c r="Y7" s="600"/>
      <c r="Z7" s="600"/>
      <c r="AA7" s="600"/>
      <c r="AB7" s="600"/>
      <c r="AC7" s="600"/>
      <c r="AD7" s="600"/>
      <c r="AE7" s="600"/>
      <c r="AF7" s="600"/>
      <c r="AG7" s="600"/>
    </row>
    <row r="8" spans="1:33" x14ac:dyDescent="0.15">
      <c r="A8" s="601" t="s">
        <v>394</v>
      </c>
      <c r="AG8" s="602"/>
    </row>
    <row r="9" spans="1:33" x14ac:dyDescent="0.15">
      <c r="A9" s="603" t="s">
        <v>395</v>
      </c>
      <c r="AG9" s="602"/>
    </row>
    <row r="10" spans="1:33" x14ac:dyDescent="0.15">
      <c r="A10" s="604"/>
      <c r="C10" s="605"/>
      <c r="D10" s="605"/>
      <c r="E10" s="605"/>
      <c r="F10" s="605"/>
      <c r="G10" s="605"/>
      <c r="H10" s="605"/>
      <c r="I10" s="605"/>
      <c r="J10" s="605"/>
      <c r="K10" s="605"/>
      <c r="L10" s="605"/>
      <c r="M10" s="605"/>
      <c r="N10" s="605"/>
      <c r="O10" s="605"/>
      <c r="P10" s="605"/>
      <c r="Q10" s="605"/>
      <c r="R10" s="605"/>
      <c r="S10" s="605"/>
      <c r="T10" s="605"/>
      <c r="U10" s="605"/>
      <c r="V10" s="605"/>
      <c r="W10" s="605"/>
      <c r="X10" s="605"/>
      <c r="Y10" s="605"/>
      <c r="Z10" s="605"/>
      <c r="AA10" s="605"/>
      <c r="AB10" s="605"/>
      <c r="AC10" s="605"/>
      <c r="AD10" s="605"/>
      <c r="AG10" s="602"/>
    </row>
    <row r="11" spans="1:33" x14ac:dyDescent="0.15">
      <c r="A11" s="604"/>
      <c r="C11" s="605"/>
      <c r="D11" s="605"/>
      <c r="E11" s="605"/>
      <c r="F11" s="605"/>
      <c r="G11" s="605"/>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G11" s="602"/>
    </row>
    <row r="12" spans="1:33" x14ac:dyDescent="0.15">
      <c r="A12" s="604"/>
      <c r="C12" s="605"/>
      <c r="D12" s="605"/>
      <c r="E12" s="605"/>
      <c r="F12" s="605"/>
      <c r="G12" s="605"/>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G12" s="602"/>
    </row>
    <row r="13" spans="1:33" x14ac:dyDescent="0.15">
      <c r="A13" s="604"/>
      <c r="AG13" s="602"/>
    </row>
    <row r="14" spans="1:33" x14ac:dyDescent="0.15">
      <c r="A14" s="603" t="s">
        <v>396</v>
      </c>
      <c r="AG14" s="602"/>
    </row>
    <row r="15" spans="1:33" x14ac:dyDescent="0.15">
      <c r="A15" s="604"/>
      <c r="C15" s="606"/>
      <c r="D15" s="606"/>
      <c r="E15" s="606"/>
      <c r="F15" s="606"/>
      <c r="G15" s="606"/>
      <c r="H15" s="606"/>
      <c r="I15" s="606"/>
      <c r="J15" s="606"/>
      <c r="K15" s="606"/>
      <c r="L15" s="606"/>
      <c r="M15" s="606"/>
      <c r="N15" s="606"/>
      <c r="O15" s="606"/>
      <c r="P15" s="606"/>
      <c r="Q15" s="606"/>
      <c r="R15" s="606"/>
      <c r="S15" s="606"/>
      <c r="T15" s="606"/>
      <c r="U15" s="606"/>
      <c r="V15" s="606"/>
      <c r="W15" s="606"/>
      <c r="X15" s="606"/>
      <c r="Y15" s="606"/>
      <c r="Z15" s="606"/>
      <c r="AA15" s="606"/>
      <c r="AB15" s="606"/>
      <c r="AC15" s="606"/>
      <c r="AD15" s="606"/>
      <c r="AG15" s="602"/>
    </row>
    <row r="16" spans="1:33" x14ac:dyDescent="0.15">
      <c r="A16" s="604"/>
      <c r="C16" s="606"/>
      <c r="D16" s="606"/>
      <c r="E16" s="606"/>
      <c r="F16" s="606"/>
      <c r="G16" s="606"/>
      <c r="H16" s="606"/>
      <c r="I16" s="606"/>
      <c r="J16" s="606"/>
      <c r="K16" s="606"/>
      <c r="L16" s="606"/>
      <c r="M16" s="606"/>
      <c r="N16" s="606"/>
      <c r="O16" s="606"/>
      <c r="P16" s="606"/>
      <c r="Q16" s="606"/>
      <c r="R16" s="606"/>
      <c r="S16" s="606"/>
      <c r="T16" s="606"/>
      <c r="U16" s="606"/>
      <c r="V16" s="606"/>
      <c r="W16" s="606"/>
      <c r="X16" s="606"/>
      <c r="Y16" s="606"/>
      <c r="Z16" s="606"/>
      <c r="AA16" s="606"/>
      <c r="AB16" s="606"/>
      <c r="AC16" s="606"/>
      <c r="AD16" s="606"/>
      <c r="AG16" s="602"/>
    </row>
    <row r="17" spans="1:33" x14ac:dyDescent="0.15">
      <c r="A17" s="604"/>
      <c r="C17" s="606"/>
      <c r="D17" s="606"/>
      <c r="E17" s="606"/>
      <c r="F17" s="606"/>
      <c r="G17" s="606"/>
      <c r="H17" s="606"/>
      <c r="I17" s="606"/>
      <c r="J17" s="606"/>
      <c r="K17" s="606"/>
      <c r="L17" s="606"/>
      <c r="M17" s="606"/>
      <c r="N17" s="606"/>
      <c r="O17" s="606"/>
      <c r="P17" s="606"/>
      <c r="Q17" s="606"/>
      <c r="R17" s="606"/>
      <c r="S17" s="606"/>
      <c r="T17" s="606"/>
      <c r="U17" s="606"/>
      <c r="V17" s="606"/>
      <c r="W17" s="606"/>
      <c r="X17" s="606"/>
      <c r="Y17" s="606"/>
      <c r="Z17" s="606"/>
      <c r="AA17" s="606"/>
      <c r="AB17" s="606"/>
      <c r="AC17" s="606"/>
      <c r="AD17" s="606"/>
      <c r="AG17" s="602"/>
    </row>
    <row r="18" spans="1:33" x14ac:dyDescent="0.15">
      <c r="A18" s="604"/>
      <c r="AG18" s="602"/>
    </row>
    <row r="19" spans="1:33" x14ac:dyDescent="0.15">
      <c r="A19" s="603" t="s">
        <v>397</v>
      </c>
      <c r="AG19" s="602"/>
    </row>
    <row r="20" spans="1:33" x14ac:dyDescent="0.15">
      <c r="A20" s="604"/>
      <c r="C20" s="606"/>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c r="AD20" s="606"/>
      <c r="AG20" s="602"/>
    </row>
    <row r="21" spans="1:33" x14ac:dyDescent="0.15">
      <c r="A21" s="604"/>
      <c r="C21" s="606"/>
      <c r="D21" s="606"/>
      <c r="E21" s="606"/>
      <c r="F21" s="606"/>
      <c r="G21" s="606"/>
      <c r="H21" s="606"/>
      <c r="I21" s="606"/>
      <c r="J21" s="606"/>
      <c r="K21" s="606"/>
      <c r="L21" s="606"/>
      <c r="M21" s="606"/>
      <c r="N21" s="606"/>
      <c r="O21" s="606"/>
      <c r="P21" s="606"/>
      <c r="Q21" s="606"/>
      <c r="R21" s="606"/>
      <c r="S21" s="606"/>
      <c r="T21" s="606"/>
      <c r="U21" s="606"/>
      <c r="V21" s="606"/>
      <c r="W21" s="606"/>
      <c r="X21" s="606"/>
      <c r="Y21" s="606"/>
      <c r="Z21" s="606"/>
      <c r="AA21" s="606"/>
      <c r="AB21" s="606"/>
      <c r="AC21" s="606"/>
      <c r="AD21" s="606"/>
      <c r="AG21" s="602"/>
    </row>
    <row r="22" spans="1:33" x14ac:dyDescent="0.15">
      <c r="A22" s="604"/>
      <c r="AG22" s="602"/>
    </row>
    <row r="23" spans="1:33" x14ac:dyDescent="0.15">
      <c r="A23" s="603" t="s">
        <v>398</v>
      </c>
      <c r="AG23" s="602"/>
    </row>
    <row r="24" spans="1:33" x14ac:dyDescent="0.15">
      <c r="A24" s="603"/>
      <c r="C24" s="606"/>
      <c r="D24" s="606"/>
      <c r="E24" s="606"/>
      <c r="F24" s="606"/>
      <c r="G24" s="606"/>
      <c r="H24" s="606"/>
      <c r="I24" s="606"/>
      <c r="J24" s="606"/>
      <c r="K24" s="606"/>
      <c r="L24" s="606"/>
      <c r="M24" s="606"/>
      <c r="N24" s="606"/>
      <c r="O24" s="606"/>
      <c r="P24" s="606"/>
      <c r="Q24" s="606"/>
      <c r="R24" s="606"/>
      <c r="S24" s="606"/>
      <c r="T24" s="606"/>
      <c r="U24" s="606"/>
      <c r="V24" s="606"/>
      <c r="W24" s="606"/>
      <c r="X24" s="606"/>
      <c r="Y24" s="606"/>
      <c r="Z24" s="606"/>
      <c r="AA24" s="606"/>
      <c r="AB24" s="606"/>
      <c r="AC24" s="606"/>
      <c r="AD24" s="606"/>
      <c r="AG24" s="602"/>
    </row>
    <row r="25" spans="1:33" x14ac:dyDescent="0.15">
      <c r="A25" s="603"/>
      <c r="C25" s="606"/>
      <c r="D25" s="606"/>
      <c r="E25" s="606"/>
      <c r="F25" s="606"/>
      <c r="G25" s="606"/>
      <c r="H25" s="606"/>
      <c r="I25" s="606"/>
      <c r="J25" s="606"/>
      <c r="K25" s="606"/>
      <c r="L25" s="606"/>
      <c r="M25" s="606"/>
      <c r="N25" s="606"/>
      <c r="O25" s="606"/>
      <c r="P25" s="606"/>
      <c r="Q25" s="606"/>
      <c r="R25" s="606"/>
      <c r="S25" s="606"/>
      <c r="T25" s="606"/>
      <c r="U25" s="606"/>
      <c r="V25" s="606"/>
      <c r="W25" s="606"/>
      <c r="X25" s="606"/>
      <c r="Y25" s="606"/>
      <c r="Z25" s="606"/>
      <c r="AA25" s="606"/>
      <c r="AB25" s="606"/>
      <c r="AC25" s="606"/>
      <c r="AD25" s="606"/>
      <c r="AG25" s="602"/>
    </row>
    <row r="26" spans="1:33" x14ac:dyDescent="0.15">
      <c r="A26" s="604"/>
      <c r="C26" s="606"/>
      <c r="D26" s="606"/>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G26" s="602"/>
    </row>
    <row r="27" spans="1:33" x14ac:dyDescent="0.15">
      <c r="A27" s="604"/>
      <c r="AG27" s="602"/>
    </row>
    <row r="28" spans="1:33" x14ac:dyDescent="0.15">
      <c r="A28" s="601" t="s">
        <v>399</v>
      </c>
      <c r="AG28" s="602"/>
    </row>
    <row r="29" spans="1:33" x14ac:dyDescent="0.15">
      <c r="A29" s="603" t="s">
        <v>400</v>
      </c>
      <c r="AG29" s="602"/>
    </row>
    <row r="30" spans="1:33" x14ac:dyDescent="0.15">
      <c r="A30" s="604"/>
      <c r="C30" s="607"/>
      <c r="D30" s="607"/>
      <c r="E30" s="607"/>
      <c r="F30" s="607"/>
      <c r="G30" s="607"/>
      <c r="H30" s="607"/>
      <c r="I30" s="607"/>
      <c r="J30" s="607"/>
      <c r="K30" s="607"/>
      <c r="L30" s="607"/>
      <c r="M30" s="607"/>
      <c r="N30" s="607"/>
      <c r="O30" s="607"/>
      <c r="P30" s="607"/>
      <c r="Q30" s="607"/>
      <c r="R30" s="607"/>
      <c r="S30" s="607"/>
      <c r="T30" s="607"/>
      <c r="U30" s="607"/>
      <c r="V30" s="607"/>
      <c r="W30" s="607"/>
      <c r="X30" s="607"/>
      <c r="Y30" s="607"/>
      <c r="Z30" s="607"/>
      <c r="AA30" s="607"/>
      <c r="AB30" s="607"/>
      <c r="AC30" s="607"/>
      <c r="AD30" s="607"/>
      <c r="AG30" s="602"/>
    </row>
    <row r="31" spans="1:33" x14ac:dyDescent="0.15">
      <c r="A31" s="604"/>
      <c r="C31" s="607"/>
      <c r="D31" s="607"/>
      <c r="E31" s="607"/>
      <c r="F31" s="607"/>
      <c r="G31" s="607"/>
      <c r="H31" s="607"/>
      <c r="I31" s="607"/>
      <c r="J31" s="607"/>
      <c r="K31" s="607"/>
      <c r="L31" s="607"/>
      <c r="M31" s="607"/>
      <c r="N31" s="607"/>
      <c r="O31" s="607"/>
      <c r="P31" s="607"/>
      <c r="Q31" s="607"/>
      <c r="R31" s="607"/>
      <c r="S31" s="607"/>
      <c r="T31" s="607"/>
      <c r="U31" s="607"/>
      <c r="V31" s="607"/>
      <c r="W31" s="607"/>
      <c r="X31" s="607"/>
      <c r="Y31" s="607"/>
      <c r="Z31" s="607"/>
      <c r="AA31" s="607"/>
      <c r="AB31" s="607"/>
      <c r="AC31" s="607"/>
      <c r="AD31" s="607"/>
      <c r="AG31" s="602"/>
    </row>
    <row r="32" spans="1:33" x14ac:dyDescent="0.15">
      <c r="A32" s="604"/>
      <c r="C32" s="607"/>
      <c r="D32" s="607"/>
      <c r="E32" s="607"/>
      <c r="F32" s="607"/>
      <c r="G32" s="607"/>
      <c r="H32" s="607"/>
      <c r="I32" s="607"/>
      <c r="J32" s="607"/>
      <c r="K32" s="607"/>
      <c r="L32" s="607"/>
      <c r="M32" s="607"/>
      <c r="N32" s="607"/>
      <c r="O32" s="607"/>
      <c r="P32" s="607"/>
      <c r="Q32" s="607"/>
      <c r="R32" s="607"/>
      <c r="S32" s="607"/>
      <c r="T32" s="607"/>
      <c r="U32" s="607"/>
      <c r="V32" s="607"/>
      <c r="W32" s="607"/>
      <c r="X32" s="607"/>
      <c r="Y32" s="607"/>
      <c r="Z32" s="607"/>
      <c r="AA32" s="607"/>
      <c r="AB32" s="607"/>
      <c r="AC32" s="607"/>
      <c r="AD32" s="607"/>
      <c r="AG32" s="602"/>
    </row>
    <row r="33" spans="1:33" x14ac:dyDescent="0.15">
      <c r="A33" s="604"/>
      <c r="AG33" s="602"/>
    </row>
    <row r="34" spans="1:33" x14ac:dyDescent="0.15">
      <c r="A34" s="603" t="s">
        <v>401</v>
      </c>
      <c r="AG34" s="602"/>
    </row>
    <row r="35" spans="1:33" x14ac:dyDescent="0.15">
      <c r="A35" s="604"/>
      <c r="C35" s="606"/>
      <c r="D35" s="606"/>
      <c r="E35" s="606"/>
      <c r="F35" s="606"/>
      <c r="G35" s="606"/>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G35" s="602"/>
    </row>
    <row r="36" spans="1:33" x14ac:dyDescent="0.15">
      <c r="A36" s="604"/>
      <c r="C36" s="606"/>
      <c r="D36" s="606"/>
      <c r="E36" s="606"/>
      <c r="F36" s="606"/>
      <c r="G36" s="606"/>
      <c r="H36" s="606"/>
      <c r="I36" s="606"/>
      <c r="J36" s="606"/>
      <c r="K36" s="606"/>
      <c r="L36" s="606"/>
      <c r="M36" s="606"/>
      <c r="N36" s="606"/>
      <c r="O36" s="606"/>
      <c r="P36" s="606"/>
      <c r="Q36" s="606"/>
      <c r="R36" s="606"/>
      <c r="S36" s="606"/>
      <c r="T36" s="606"/>
      <c r="U36" s="606"/>
      <c r="V36" s="606"/>
      <c r="W36" s="606"/>
      <c r="X36" s="606"/>
      <c r="Y36" s="606"/>
      <c r="Z36" s="606"/>
      <c r="AA36" s="606"/>
      <c r="AB36" s="606"/>
      <c r="AC36" s="606"/>
      <c r="AD36" s="606"/>
      <c r="AG36" s="602"/>
    </row>
    <row r="37" spans="1:33" x14ac:dyDescent="0.15">
      <c r="A37" s="604"/>
      <c r="C37" s="606"/>
      <c r="D37" s="606"/>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c r="AG37" s="602"/>
    </row>
    <row r="38" spans="1:33" x14ac:dyDescent="0.15">
      <c r="A38" s="604"/>
      <c r="AG38" s="602"/>
    </row>
    <row r="39" spans="1:33" x14ac:dyDescent="0.15">
      <c r="A39" s="603" t="s">
        <v>402</v>
      </c>
      <c r="AG39" s="602"/>
    </row>
    <row r="40" spans="1:33" x14ac:dyDescent="0.15">
      <c r="A40" s="604"/>
      <c r="C40" s="606"/>
      <c r="D40" s="606"/>
      <c r="E40" s="606"/>
      <c r="F40" s="606"/>
      <c r="G40" s="606"/>
      <c r="H40" s="606"/>
      <c r="I40" s="606"/>
      <c r="J40" s="606"/>
      <c r="K40" s="606"/>
      <c r="L40" s="606"/>
      <c r="M40" s="606"/>
      <c r="N40" s="606"/>
      <c r="O40" s="606"/>
      <c r="P40" s="606"/>
      <c r="Q40" s="606"/>
      <c r="R40" s="606"/>
      <c r="S40" s="606"/>
      <c r="T40" s="606"/>
      <c r="U40" s="606"/>
      <c r="V40" s="606"/>
      <c r="W40" s="606"/>
      <c r="X40" s="606"/>
      <c r="Y40" s="606"/>
      <c r="Z40" s="606"/>
      <c r="AA40" s="606"/>
      <c r="AB40" s="606"/>
      <c r="AC40" s="606"/>
      <c r="AD40" s="606"/>
      <c r="AG40" s="602"/>
    </row>
    <row r="41" spans="1:33" x14ac:dyDescent="0.15">
      <c r="A41" s="604"/>
      <c r="C41" s="606"/>
      <c r="D41" s="606"/>
      <c r="E41" s="606"/>
      <c r="F41" s="606"/>
      <c r="G41" s="606"/>
      <c r="H41" s="606"/>
      <c r="I41" s="606"/>
      <c r="J41" s="606"/>
      <c r="K41" s="606"/>
      <c r="L41" s="606"/>
      <c r="M41" s="606"/>
      <c r="N41" s="606"/>
      <c r="O41" s="606"/>
      <c r="P41" s="606"/>
      <c r="Q41" s="606"/>
      <c r="R41" s="606"/>
      <c r="S41" s="606"/>
      <c r="T41" s="606"/>
      <c r="U41" s="606"/>
      <c r="V41" s="606"/>
      <c r="W41" s="606"/>
      <c r="X41" s="606"/>
      <c r="Y41" s="606"/>
      <c r="Z41" s="606"/>
      <c r="AA41" s="606"/>
      <c r="AB41" s="606"/>
      <c r="AC41" s="606"/>
      <c r="AD41" s="606"/>
      <c r="AG41" s="602"/>
    </row>
    <row r="42" spans="1:33" x14ac:dyDescent="0.15">
      <c r="A42" s="604"/>
      <c r="C42" s="606"/>
      <c r="D42" s="606"/>
      <c r="E42" s="606"/>
      <c r="F42" s="606"/>
      <c r="G42" s="606"/>
      <c r="H42" s="606"/>
      <c r="I42" s="606"/>
      <c r="J42" s="606"/>
      <c r="K42" s="606"/>
      <c r="L42" s="606"/>
      <c r="M42" s="606"/>
      <c r="N42" s="606"/>
      <c r="O42" s="606"/>
      <c r="P42" s="606"/>
      <c r="Q42" s="606"/>
      <c r="R42" s="606"/>
      <c r="S42" s="606"/>
      <c r="T42" s="606"/>
      <c r="U42" s="606"/>
      <c r="V42" s="606"/>
      <c r="W42" s="606"/>
      <c r="X42" s="606"/>
      <c r="Y42" s="606"/>
      <c r="Z42" s="606"/>
      <c r="AA42" s="606"/>
      <c r="AB42" s="606"/>
      <c r="AC42" s="606"/>
      <c r="AD42" s="606"/>
      <c r="AG42" s="602"/>
    </row>
    <row r="43" spans="1:33" x14ac:dyDescent="0.15">
      <c r="A43" s="604"/>
      <c r="C43" s="606"/>
      <c r="D43" s="606"/>
      <c r="E43" s="606"/>
      <c r="F43" s="606"/>
      <c r="G43" s="606"/>
      <c r="H43" s="606"/>
      <c r="I43" s="606"/>
      <c r="J43" s="606"/>
      <c r="K43" s="606"/>
      <c r="L43" s="606"/>
      <c r="M43" s="606"/>
      <c r="N43" s="606"/>
      <c r="O43" s="606"/>
      <c r="P43" s="606"/>
      <c r="Q43" s="606"/>
      <c r="R43" s="606"/>
      <c r="S43" s="606"/>
      <c r="T43" s="606"/>
      <c r="U43" s="606"/>
      <c r="V43" s="606"/>
      <c r="W43" s="606"/>
      <c r="X43" s="606"/>
      <c r="Y43" s="606"/>
      <c r="Z43" s="606"/>
      <c r="AA43" s="606"/>
      <c r="AB43" s="606"/>
      <c r="AC43" s="606"/>
      <c r="AD43" s="606"/>
      <c r="AG43" s="602"/>
    </row>
    <row r="44" spans="1:33" x14ac:dyDescent="0.15">
      <c r="A44" s="604"/>
      <c r="C44" s="606"/>
      <c r="D44" s="606"/>
      <c r="E44" s="606"/>
      <c r="F44" s="606"/>
      <c r="G44" s="606"/>
      <c r="H44" s="606"/>
      <c r="I44" s="606"/>
      <c r="J44" s="606"/>
      <c r="K44" s="606"/>
      <c r="L44" s="606"/>
      <c r="M44" s="606"/>
      <c r="N44" s="606"/>
      <c r="O44" s="606"/>
      <c r="P44" s="606"/>
      <c r="Q44" s="606"/>
      <c r="R44" s="606"/>
      <c r="S44" s="606"/>
      <c r="T44" s="606"/>
      <c r="U44" s="606"/>
      <c r="V44" s="606"/>
      <c r="W44" s="606"/>
      <c r="X44" s="606"/>
      <c r="Y44" s="606"/>
      <c r="Z44" s="606"/>
      <c r="AA44" s="606"/>
      <c r="AB44" s="606"/>
      <c r="AC44" s="606"/>
      <c r="AD44" s="606"/>
      <c r="AG44" s="602"/>
    </row>
    <row r="45" spans="1:33" x14ac:dyDescent="0.15">
      <c r="A45" s="604"/>
      <c r="AG45" s="602"/>
    </row>
    <row r="46" spans="1:33" x14ac:dyDescent="0.15">
      <c r="A46" s="603" t="s">
        <v>398</v>
      </c>
      <c r="AG46" s="602"/>
    </row>
    <row r="47" spans="1:33" x14ac:dyDescent="0.15">
      <c r="A47" s="604"/>
      <c r="C47" s="606"/>
      <c r="D47" s="606"/>
      <c r="E47" s="606"/>
      <c r="F47" s="606"/>
      <c r="G47" s="606"/>
      <c r="H47" s="606"/>
      <c r="I47" s="606"/>
      <c r="J47" s="606"/>
      <c r="K47" s="606"/>
      <c r="L47" s="606"/>
      <c r="M47" s="606"/>
      <c r="N47" s="606"/>
      <c r="O47" s="606"/>
      <c r="P47" s="606"/>
      <c r="Q47" s="606"/>
      <c r="R47" s="606"/>
      <c r="S47" s="606"/>
      <c r="T47" s="606"/>
      <c r="U47" s="606"/>
      <c r="V47" s="606"/>
      <c r="W47" s="606"/>
      <c r="X47" s="606"/>
      <c r="Y47" s="606"/>
      <c r="Z47" s="606"/>
      <c r="AA47" s="606"/>
      <c r="AB47" s="606"/>
      <c r="AC47" s="606"/>
      <c r="AD47" s="606"/>
      <c r="AG47" s="602"/>
    </row>
    <row r="48" spans="1:33" x14ac:dyDescent="0.15">
      <c r="A48" s="604"/>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G48" s="602"/>
    </row>
    <row r="49" spans="1:33" x14ac:dyDescent="0.15">
      <c r="A49" s="604"/>
      <c r="C49" s="606"/>
      <c r="D49" s="606"/>
      <c r="E49" s="606"/>
      <c r="F49" s="606"/>
      <c r="G49" s="606"/>
      <c r="H49" s="606"/>
      <c r="I49" s="606"/>
      <c r="J49" s="606"/>
      <c r="K49" s="606"/>
      <c r="L49" s="606"/>
      <c r="M49" s="606"/>
      <c r="N49" s="606"/>
      <c r="O49" s="606"/>
      <c r="P49" s="606"/>
      <c r="Q49" s="606"/>
      <c r="R49" s="606"/>
      <c r="S49" s="606"/>
      <c r="T49" s="606"/>
      <c r="U49" s="606"/>
      <c r="V49" s="606"/>
      <c r="W49" s="606"/>
      <c r="X49" s="606"/>
      <c r="Y49" s="606"/>
      <c r="Z49" s="606"/>
      <c r="AA49" s="606"/>
      <c r="AB49" s="606"/>
      <c r="AC49" s="606"/>
      <c r="AD49" s="606"/>
      <c r="AG49" s="602"/>
    </row>
    <row r="50" spans="1:33" x14ac:dyDescent="0.15">
      <c r="A50" s="604"/>
      <c r="AG50" s="602"/>
    </row>
    <row r="51" spans="1:33" x14ac:dyDescent="0.15">
      <c r="A51" s="604"/>
      <c r="AG51" s="602"/>
    </row>
    <row r="52" spans="1:33" x14ac:dyDescent="0.15">
      <c r="A52" s="601"/>
      <c r="AG52" s="602"/>
    </row>
    <row r="53" spans="1:33" x14ac:dyDescent="0.15">
      <c r="A53" s="601"/>
      <c r="AG53" s="602"/>
    </row>
    <row r="54" spans="1:33" x14ac:dyDescent="0.15">
      <c r="A54" s="604"/>
      <c r="AG54" s="602"/>
    </row>
    <row r="55" spans="1:33" x14ac:dyDescent="0.15">
      <c r="A55" s="604"/>
      <c r="AG55" s="602"/>
    </row>
    <row r="56" spans="1:33" ht="15" thickBot="1" x14ac:dyDescent="0.2">
      <c r="A56" s="608"/>
      <c r="B56" s="609"/>
      <c r="C56" s="609"/>
      <c r="D56" s="609"/>
      <c r="E56" s="609"/>
      <c r="F56" s="609"/>
      <c r="G56" s="609"/>
      <c r="H56" s="609"/>
      <c r="I56" s="609"/>
      <c r="J56" s="609"/>
      <c r="K56" s="609"/>
      <c r="L56" s="609"/>
      <c r="M56" s="609"/>
      <c r="N56" s="609"/>
      <c r="O56" s="609"/>
      <c r="P56" s="609"/>
      <c r="Q56" s="609"/>
      <c r="R56" s="609"/>
      <c r="S56" s="609"/>
      <c r="T56" s="609"/>
      <c r="U56" s="609"/>
      <c r="V56" s="609"/>
      <c r="W56" s="609"/>
      <c r="X56" s="609"/>
      <c r="Y56" s="609"/>
      <c r="Z56" s="609"/>
      <c r="AA56" s="609"/>
      <c r="AB56" s="609"/>
      <c r="AC56" s="609"/>
      <c r="AD56" s="609"/>
      <c r="AE56" s="609"/>
      <c r="AF56" s="609"/>
      <c r="AG56" s="610"/>
    </row>
  </sheetData>
  <sheetProtection selectLockedCells="1" selectUnlockedCells="1"/>
  <mergeCells count="6">
    <mergeCell ref="A2:AG2"/>
    <mergeCell ref="A4:H4"/>
    <mergeCell ref="I4:AG4"/>
    <mergeCell ref="A5:H5"/>
    <mergeCell ref="I5:AG5"/>
    <mergeCell ref="A7:AG7"/>
  </mergeCells>
  <phoneticPr fontId="5"/>
  <pageMargins left="0.59027777777777779" right="0.39374999999999999" top="0.39374999999999999" bottom="0.39374999999999999" header="0.51180555555555551" footer="0.51180555555555551"/>
  <pageSetup paperSize="9" scale="9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FE12C-165C-4571-88DC-265B6A52B62E}">
  <sheetPr>
    <pageSetUpPr fitToPage="1"/>
  </sheetPr>
  <dimension ref="A1:B18"/>
  <sheetViews>
    <sheetView zoomScaleNormal="100" workbookViewId="0"/>
  </sheetViews>
  <sheetFormatPr defaultColWidth="9" defaultRowHeight="13.5" x14ac:dyDescent="0.4"/>
  <cols>
    <col min="1" max="1" width="46.125" style="18" customWidth="1"/>
    <col min="2" max="2" width="30" style="18" customWidth="1"/>
    <col min="3" max="16384" width="9" style="18"/>
  </cols>
  <sheetData>
    <row r="1" spans="1:2" ht="22.5" customHeight="1" x14ac:dyDescent="0.4">
      <c r="A1" s="18" t="s">
        <v>29</v>
      </c>
    </row>
    <row r="2" spans="1:2" ht="24.75" customHeight="1" x14ac:dyDescent="0.4">
      <c r="A2" s="587" t="s">
        <v>30</v>
      </c>
      <c r="B2" s="587"/>
    </row>
    <row r="3" spans="1:2" ht="18.75" customHeight="1" x14ac:dyDescent="0.4"/>
    <row r="4" spans="1:2" ht="14.1" customHeight="1" x14ac:dyDescent="0.4">
      <c r="A4" s="19" t="s">
        <v>31</v>
      </c>
      <c r="B4" s="588" t="s">
        <v>32</v>
      </c>
    </row>
    <row r="5" spans="1:2" ht="18.75" customHeight="1" x14ac:dyDescent="0.4">
      <c r="A5" s="20" t="s">
        <v>33</v>
      </c>
      <c r="B5" s="589"/>
    </row>
    <row r="6" spans="1:2" ht="15" customHeight="1" x14ac:dyDescent="0.4">
      <c r="A6" s="21"/>
      <c r="B6" s="584"/>
    </row>
    <row r="7" spans="1:2" ht="39" customHeight="1" x14ac:dyDescent="0.4">
      <c r="A7" s="22"/>
      <c r="B7" s="585"/>
    </row>
    <row r="8" spans="1:2" ht="15" customHeight="1" x14ac:dyDescent="0.4">
      <c r="A8" s="21"/>
      <c r="B8" s="584"/>
    </row>
    <row r="9" spans="1:2" ht="39" customHeight="1" x14ac:dyDescent="0.4">
      <c r="A9" s="22"/>
      <c r="B9" s="585"/>
    </row>
    <row r="10" spans="1:2" ht="15" customHeight="1" x14ac:dyDescent="0.4">
      <c r="A10" s="21"/>
      <c r="B10" s="584"/>
    </row>
    <row r="11" spans="1:2" ht="39" customHeight="1" x14ac:dyDescent="0.4">
      <c r="A11" s="22"/>
      <c r="B11" s="585"/>
    </row>
    <row r="12" spans="1:2" ht="15" customHeight="1" x14ac:dyDescent="0.4">
      <c r="A12" s="21"/>
      <c r="B12" s="584"/>
    </row>
    <row r="13" spans="1:2" ht="39" customHeight="1" x14ac:dyDescent="0.4">
      <c r="A13" s="22"/>
      <c r="B13" s="585"/>
    </row>
    <row r="14" spans="1:2" ht="15" customHeight="1" x14ac:dyDescent="0.4">
      <c r="A14" s="21"/>
      <c r="B14" s="584"/>
    </row>
    <row r="15" spans="1:2" ht="39" customHeight="1" x14ac:dyDescent="0.4">
      <c r="A15" s="22"/>
      <c r="B15" s="585"/>
    </row>
    <row r="16" spans="1:2" ht="7.5" customHeight="1" x14ac:dyDescent="0.4"/>
    <row r="17" spans="1:2" ht="15" customHeight="1" x14ac:dyDescent="0.4">
      <c r="A17" s="586"/>
      <c r="B17" s="586"/>
    </row>
    <row r="18" spans="1:2" ht="15" customHeight="1" x14ac:dyDescent="0.4">
      <c r="A18" s="586"/>
      <c r="B18" s="586"/>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DF904-CABB-405B-8CD4-AB20D52F1686}">
  <sheetPr>
    <pageSetUpPr fitToPage="1"/>
  </sheetPr>
  <dimension ref="A1:AMK28"/>
  <sheetViews>
    <sheetView view="pageBreakPreview" zoomScale="145" zoomScaleNormal="55" zoomScalePageLayoutView="145" workbookViewId="0">
      <selection activeCell="C2" sqref="C2:O28"/>
    </sheetView>
  </sheetViews>
  <sheetFormatPr defaultRowHeight="13.5" x14ac:dyDescent="0.15"/>
  <cols>
    <col min="1" max="1" width="7" style="212" customWidth="1"/>
    <col min="2" max="2" width="2.125" style="212" customWidth="1"/>
    <col min="3" max="1025" width="9" style="212" customWidth="1"/>
    <col min="1026" max="16384" width="9" style="210"/>
  </cols>
  <sheetData>
    <row r="1" spans="1:17" x14ac:dyDescent="0.15">
      <c r="A1" s="211"/>
      <c r="B1" s="211"/>
    </row>
    <row r="2" spans="1:17" ht="12" customHeight="1" x14ac:dyDescent="0.15">
      <c r="A2" s="211" t="s">
        <v>349</v>
      </c>
      <c r="B2" s="318" t="s">
        <v>350</v>
      </c>
      <c r="C2" s="320" t="s">
        <v>351</v>
      </c>
      <c r="D2" s="320"/>
      <c r="E2" s="320"/>
      <c r="F2" s="320"/>
      <c r="G2" s="320"/>
      <c r="H2" s="320"/>
      <c r="I2" s="320"/>
      <c r="J2" s="320"/>
      <c r="K2" s="320"/>
      <c r="L2" s="320"/>
      <c r="M2" s="320"/>
      <c r="N2" s="320"/>
      <c r="O2" s="320"/>
      <c r="Q2" s="213"/>
    </row>
    <row r="3" spans="1:17" x14ac:dyDescent="0.15">
      <c r="B3" s="319"/>
      <c r="C3" s="319"/>
      <c r="D3" s="319"/>
      <c r="E3" s="319"/>
      <c r="F3" s="319"/>
      <c r="G3" s="319"/>
      <c r="H3" s="319"/>
      <c r="I3" s="319"/>
      <c r="J3" s="319"/>
      <c r="K3" s="319"/>
      <c r="L3" s="319"/>
      <c r="M3" s="319"/>
      <c r="N3" s="319"/>
      <c r="O3" s="319"/>
    </row>
    <row r="4" spans="1:17" x14ac:dyDescent="0.15">
      <c r="B4" s="319"/>
      <c r="C4" s="319"/>
      <c r="D4" s="319"/>
      <c r="E4" s="319"/>
      <c r="F4" s="319"/>
      <c r="G4" s="319"/>
      <c r="H4" s="319"/>
      <c r="I4" s="319"/>
      <c r="J4" s="319"/>
      <c r="K4" s="319"/>
      <c r="L4" s="319"/>
      <c r="M4" s="319"/>
      <c r="N4" s="319"/>
      <c r="O4" s="319"/>
    </row>
    <row r="5" spans="1:17" x14ac:dyDescent="0.15">
      <c r="B5" s="319"/>
      <c r="C5" s="319"/>
      <c r="D5" s="319"/>
      <c r="E5" s="319"/>
      <c r="F5" s="319"/>
      <c r="G5" s="319"/>
      <c r="H5" s="319"/>
      <c r="I5" s="319"/>
      <c r="J5" s="319"/>
      <c r="K5" s="319"/>
      <c r="L5" s="319"/>
      <c r="M5" s="319"/>
      <c r="N5" s="319"/>
      <c r="O5" s="319"/>
    </row>
    <row r="6" spans="1:17" x14ac:dyDescent="0.15">
      <c r="B6" s="319"/>
      <c r="C6" s="319"/>
      <c r="D6" s="319"/>
      <c r="E6" s="319"/>
      <c r="F6" s="319"/>
      <c r="G6" s="319"/>
      <c r="H6" s="319"/>
      <c r="I6" s="319"/>
      <c r="J6" s="319"/>
      <c r="K6" s="319"/>
      <c r="L6" s="319"/>
      <c r="M6" s="319"/>
      <c r="N6" s="319"/>
      <c r="O6" s="319"/>
    </row>
    <row r="7" spans="1:17" x14ac:dyDescent="0.15">
      <c r="B7" s="319"/>
      <c r="C7" s="319"/>
      <c r="D7" s="319"/>
      <c r="E7" s="319"/>
      <c r="F7" s="319"/>
      <c r="G7" s="319"/>
      <c r="H7" s="319"/>
      <c r="I7" s="319"/>
      <c r="J7" s="319"/>
      <c r="K7" s="319"/>
      <c r="L7" s="319"/>
      <c r="M7" s="319"/>
      <c r="N7" s="319"/>
      <c r="O7" s="319"/>
    </row>
    <row r="8" spans="1:17" x14ac:dyDescent="0.15">
      <c r="B8" s="319"/>
      <c r="C8" s="319"/>
      <c r="D8" s="319"/>
      <c r="E8" s="319"/>
      <c r="F8" s="319"/>
      <c r="G8" s="319"/>
      <c r="H8" s="319"/>
      <c r="I8" s="319"/>
      <c r="J8" s="319"/>
      <c r="K8" s="319"/>
      <c r="L8" s="319"/>
      <c r="M8" s="319"/>
      <c r="N8" s="319"/>
      <c r="O8" s="319"/>
    </row>
    <row r="9" spans="1:17" x14ac:dyDescent="0.15">
      <c r="B9" s="319"/>
      <c r="C9" s="319"/>
      <c r="D9" s="319"/>
      <c r="E9" s="319"/>
      <c r="F9" s="319"/>
      <c r="G9" s="319"/>
      <c r="H9" s="319"/>
      <c r="I9" s="319"/>
      <c r="J9" s="319"/>
      <c r="K9" s="319"/>
      <c r="L9" s="319"/>
      <c r="M9" s="319"/>
      <c r="N9" s="319"/>
      <c r="O9" s="319"/>
    </row>
    <row r="10" spans="1:17" x14ac:dyDescent="0.15">
      <c r="B10" s="319"/>
      <c r="C10" s="319"/>
      <c r="D10" s="319"/>
      <c r="E10" s="319"/>
      <c r="F10" s="319"/>
      <c r="G10" s="319"/>
      <c r="H10" s="319"/>
      <c r="I10" s="319"/>
      <c r="J10" s="319"/>
      <c r="K10" s="319"/>
      <c r="L10" s="319"/>
      <c r="M10" s="319"/>
      <c r="N10" s="319"/>
      <c r="O10" s="319"/>
    </row>
    <row r="11" spans="1:17" x14ac:dyDescent="0.15">
      <c r="B11" s="319"/>
      <c r="C11" s="319"/>
      <c r="D11" s="319"/>
      <c r="E11" s="319"/>
      <c r="F11" s="319"/>
      <c r="G11" s="319"/>
      <c r="H11" s="319"/>
      <c r="I11" s="319"/>
      <c r="J11" s="319"/>
      <c r="K11" s="319"/>
      <c r="L11" s="319"/>
      <c r="M11" s="319"/>
      <c r="N11" s="319"/>
      <c r="O11" s="319"/>
    </row>
    <row r="12" spans="1:17" x14ac:dyDescent="0.15">
      <c r="B12" s="319"/>
      <c r="C12" s="319"/>
      <c r="D12" s="319"/>
      <c r="E12" s="319"/>
      <c r="F12" s="319"/>
      <c r="G12" s="319"/>
      <c r="H12" s="319"/>
      <c r="I12" s="319"/>
      <c r="J12" s="319"/>
      <c r="K12" s="319"/>
      <c r="L12" s="319"/>
      <c r="M12" s="319"/>
      <c r="N12" s="319"/>
      <c r="O12" s="319"/>
    </row>
    <row r="13" spans="1:17" x14ac:dyDescent="0.15">
      <c r="B13" s="319"/>
      <c r="C13" s="319"/>
      <c r="D13" s="319"/>
      <c r="E13" s="319"/>
      <c r="F13" s="319"/>
      <c r="G13" s="319"/>
      <c r="H13" s="319"/>
      <c r="I13" s="319"/>
      <c r="J13" s="319"/>
      <c r="K13" s="319"/>
      <c r="L13" s="319"/>
      <c r="M13" s="319"/>
      <c r="N13" s="319"/>
      <c r="O13" s="319"/>
    </row>
    <row r="14" spans="1:17" x14ac:dyDescent="0.15">
      <c r="B14" s="319"/>
      <c r="C14" s="319"/>
      <c r="D14" s="319"/>
      <c r="E14" s="319"/>
      <c r="F14" s="319"/>
      <c r="G14" s="319"/>
      <c r="H14" s="319"/>
      <c r="I14" s="319"/>
      <c r="J14" s="319"/>
      <c r="K14" s="319"/>
      <c r="L14" s="319"/>
      <c r="M14" s="319"/>
      <c r="N14" s="319"/>
      <c r="O14" s="319"/>
    </row>
    <row r="15" spans="1:17" x14ac:dyDescent="0.15">
      <c r="B15" s="319"/>
      <c r="C15" s="319"/>
      <c r="D15" s="319"/>
      <c r="E15" s="319"/>
      <c r="F15" s="319"/>
      <c r="G15" s="319"/>
      <c r="H15" s="319"/>
      <c r="I15" s="319"/>
      <c r="J15" s="319"/>
      <c r="K15" s="319"/>
      <c r="L15" s="319"/>
      <c r="M15" s="319"/>
      <c r="N15" s="319"/>
      <c r="O15" s="319"/>
    </row>
    <row r="16" spans="1:17" x14ac:dyDescent="0.15">
      <c r="B16" s="319"/>
      <c r="C16" s="319"/>
      <c r="D16" s="319"/>
      <c r="E16" s="319"/>
      <c r="F16" s="319"/>
      <c r="G16" s="319"/>
      <c r="H16" s="319"/>
      <c r="I16" s="319"/>
      <c r="J16" s="319"/>
      <c r="K16" s="319"/>
      <c r="L16" s="319"/>
      <c r="M16" s="319"/>
      <c r="N16" s="319"/>
      <c r="O16" s="319"/>
    </row>
    <row r="17" spans="2:15" x14ac:dyDescent="0.15">
      <c r="B17" s="319"/>
      <c r="C17" s="319"/>
      <c r="D17" s="319"/>
      <c r="E17" s="319"/>
      <c r="F17" s="319"/>
      <c r="G17" s="319"/>
      <c r="H17" s="319"/>
      <c r="I17" s="319"/>
      <c r="J17" s="319"/>
      <c r="K17" s="319"/>
      <c r="L17" s="319"/>
      <c r="M17" s="319"/>
      <c r="N17" s="319"/>
      <c r="O17" s="319"/>
    </row>
    <row r="18" spans="2:15" x14ac:dyDescent="0.15">
      <c r="B18" s="319"/>
      <c r="C18" s="319"/>
      <c r="D18" s="319"/>
      <c r="E18" s="319"/>
      <c r="F18" s="319"/>
      <c r="G18" s="319"/>
      <c r="H18" s="319"/>
      <c r="I18" s="319"/>
      <c r="J18" s="319"/>
      <c r="K18" s="319"/>
      <c r="L18" s="319"/>
      <c r="M18" s="319"/>
      <c r="N18" s="319"/>
      <c r="O18" s="319"/>
    </row>
    <row r="19" spans="2:15" x14ac:dyDescent="0.15">
      <c r="B19" s="319"/>
      <c r="C19" s="319"/>
      <c r="D19" s="319"/>
      <c r="E19" s="319"/>
      <c r="F19" s="319"/>
      <c r="G19" s="319"/>
      <c r="H19" s="319"/>
      <c r="I19" s="319"/>
      <c r="J19" s="319"/>
      <c r="K19" s="319"/>
      <c r="L19" s="319"/>
      <c r="M19" s="319"/>
      <c r="N19" s="319"/>
      <c r="O19" s="319"/>
    </row>
    <row r="20" spans="2:15" x14ac:dyDescent="0.15">
      <c r="B20" s="319"/>
      <c r="C20" s="319"/>
      <c r="D20" s="319"/>
      <c r="E20" s="319"/>
      <c r="F20" s="319"/>
      <c r="G20" s="319"/>
      <c r="H20" s="319"/>
      <c r="I20" s="319"/>
      <c r="J20" s="319"/>
      <c r="K20" s="319"/>
      <c r="L20" s="319"/>
      <c r="M20" s="319"/>
      <c r="N20" s="319"/>
      <c r="O20" s="319"/>
    </row>
    <row r="21" spans="2:15" x14ac:dyDescent="0.15">
      <c r="B21" s="319"/>
      <c r="C21" s="319"/>
      <c r="D21" s="319"/>
      <c r="E21" s="319"/>
      <c r="F21" s="319"/>
      <c r="G21" s="319"/>
      <c r="H21" s="319"/>
      <c r="I21" s="319"/>
      <c r="J21" s="319"/>
      <c r="K21" s="319"/>
      <c r="L21" s="319"/>
      <c r="M21" s="319"/>
      <c r="N21" s="319"/>
      <c r="O21" s="319"/>
    </row>
    <row r="22" spans="2:15" x14ac:dyDescent="0.15">
      <c r="B22" s="319"/>
      <c r="C22" s="319"/>
      <c r="D22" s="319"/>
      <c r="E22" s="319"/>
      <c r="F22" s="319"/>
      <c r="G22" s="319"/>
      <c r="H22" s="319"/>
      <c r="I22" s="319"/>
      <c r="J22" s="319"/>
      <c r="K22" s="319"/>
      <c r="L22" s="319"/>
      <c r="M22" s="319"/>
      <c r="N22" s="319"/>
      <c r="O22" s="319"/>
    </row>
    <row r="23" spans="2:15" x14ac:dyDescent="0.15">
      <c r="B23" s="319"/>
      <c r="C23" s="319"/>
      <c r="D23" s="319"/>
      <c r="E23" s="319"/>
      <c r="F23" s="319"/>
      <c r="G23" s="319"/>
      <c r="H23" s="319"/>
      <c r="I23" s="319"/>
      <c r="J23" s="319"/>
      <c r="K23" s="319"/>
      <c r="L23" s="319"/>
      <c r="M23" s="319"/>
      <c r="N23" s="319"/>
      <c r="O23" s="319"/>
    </row>
    <row r="24" spans="2:15" x14ac:dyDescent="0.15">
      <c r="B24" s="319"/>
      <c r="C24" s="319"/>
      <c r="D24" s="319"/>
      <c r="E24" s="319"/>
      <c r="F24" s="319"/>
      <c r="G24" s="319"/>
      <c r="H24" s="319"/>
      <c r="I24" s="319"/>
      <c r="J24" s="319"/>
      <c r="K24" s="319"/>
      <c r="L24" s="319"/>
      <c r="M24" s="319"/>
      <c r="N24" s="319"/>
      <c r="O24" s="319"/>
    </row>
    <row r="25" spans="2:15" x14ac:dyDescent="0.15">
      <c r="B25" s="319"/>
      <c r="C25" s="319"/>
      <c r="D25" s="319"/>
      <c r="E25" s="319"/>
      <c r="F25" s="319"/>
      <c r="G25" s="319"/>
      <c r="H25" s="319"/>
      <c r="I25" s="319"/>
      <c r="J25" s="319"/>
      <c r="K25" s="319"/>
      <c r="L25" s="319"/>
      <c r="M25" s="319"/>
      <c r="N25" s="319"/>
      <c r="O25" s="319"/>
    </row>
    <row r="26" spans="2:15" x14ac:dyDescent="0.15">
      <c r="B26" s="319"/>
      <c r="C26" s="319"/>
      <c r="D26" s="319"/>
      <c r="E26" s="319"/>
      <c r="F26" s="319"/>
      <c r="G26" s="319"/>
      <c r="H26" s="319"/>
      <c r="I26" s="319"/>
      <c r="J26" s="319"/>
      <c r="K26" s="319"/>
      <c r="L26" s="319"/>
      <c r="M26" s="319"/>
      <c r="N26" s="319"/>
      <c r="O26" s="319"/>
    </row>
    <row r="27" spans="2:15" x14ac:dyDescent="0.15">
      <c r="B27" s="319"/>
      <c r="C27" s="319"/>
      <c r="D27" s="319"/>
      <c r="E27" s="319"/>
      <c r="F27" s="319"/>
      <c r="G27" s="319"/>
      <c r="H27" s="319"/>
      <c r="I27" s="319"/>
      <c r="J27" s="319"/>
      <c r="K27" s="319"/>
      <c r="L27" s="319"/>
      <c r="M27" s="319"/>
      <c r="N27" s="319"/>
      <c r="O27" s="319"/>
    </row>
    <row r="28" spans="2:15" x14ac:dyDescent="0.15">
      <c r="B28" s="319"/>
      <c r="C28" s="319"/>
      <c r="D28" s="319"/>
      <c r="E28" s="319"/>
      <c r="F28" s="319"/>
      <c r="G28" s="319"/>
      <c r="H28" s="319"/>
      <c r="I28" s="319"/>
      <c r="J28" s="319"/>
      <c r="K28" s="319"/>
      <c r="L28" s="319"/>
      <c r="M28" s="319"/>
      <c r="N28" s="319"/>
      <c r="O28" s="319"/>
    </row>
  </sheetData>
  <mergeCells count="2">
    <mergeCell ref="B2:B28"/>
    <mergeCell ref="C2:O28"/>
  </mergeCells>
  <phoneticPr fontId="5"/>
  <printOptions horizontalCentered="1"/>
  <pageMargins left="0.70833333333333304" right="0.70833333333333304" top="0.74791666666666701" bottom="0.74791666666666701" header="0.51180555555555496" footer="0.51180555555555496"/>
  <pageSetup paperSize="9" scale="62" firstPageNumber="0" orientation="portrait" horizontalDpi="300" verticalDpi="3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216C2-779D-441D-A488-4442FAFF700D}">
  <sheetPr>
    <pageSetUpPr fitToPage="1"/>
  </sheetPr>
  <dimension ref="A1:AMK28"/>
  <sheetViews>
    <sheetView view="pageBreakPreview" topLeftCell="A10" zoomScaleNormal="100" workbookViewId="0">
      <selection sqref="A1:T1"/>
    </sheetView>
  </sheetViews>
  <sheetFormatPr defaultRowHeight="13.5" x14ac:dyDescent="0.15"/>
  <cols>
    <col min="1" max="1" width="6.75" style="214" customWidth="1"/>
    <col min="2" max="19" width="5.125" style="214" customWidth="1"/>
    <col min="20" max="20" width="12.375" style="214" customWidth="1"/>
    <col min="21" max="23" width="8" style="214" customWidth="1"/>
    <col min="24" max="1025" width="8.75" style="214" customWidth="1"/>
    <col min="1026" max="16384" width="9" style="210"/>
  </cols>
  <sheetData>
    <row r="1" spans="1:20" ht="36" customHeight="1" thickBot="1" x14ac:dyDescent="0.2">
      <c r="A1" s="351" t="s">
        <v>352</v>
      </c>
      <c r="B1" s="351"/>
      <c r="C1" s="351"/>
      <c r="D1" s="351"/>
      <c r="E1" s="351"/>
      <c r="F1" s="351"/>
      <c r="G1" s="351"/>
      <c r="H1" s="351"/>
      <c r="I1" s="351"/>
      <c r="J1" s="351"/>
      <c r="K1" s="351"/>
      <c r="L1" s="351"/>
      <c r="M1" s="351"/>
      <c r="N1" s="351"/>
      <c r="O1" s="351"/>
      <c r="P1" s="351"/>
      <c r="Q1" s="351"/>
      <c r="R1" s="351"/>
      <c r="S1" s="351"/>
      <c r="T1" s="351"/>
    </row>
    <row r="2" spans="1:20" ht="14.45" customHeight="1" thickBot="1" x14ac:dyDescent="0.2">
      <c r="A2" s="352" t="s">
        <v>353</v>
      </c>
      <c r="B2" s="353" t="s">
        <v>283</v>
      </c>
      <c r="C2" s="353"/>
      <c r="D2" s="354"/>
      <c r="E2" s="354"/>
      <c r="F2" s="354"/>
      <c r="G2" s="354"/>
      <c r="H2" s="354"/>
      <c r="I2" s="354"/>
      <c r="J2" s="354"/>
      <c r="K2" s="354"/>
      <c r="L2" s="354"/>
      <c r="M2" s="354"/>
      <c r="N2" s="354"/>
      <c r="O2" s="354"/>
      <c r="P2" s="354"/>
      <c r="Q2" s="354"/>
      <c r="R2" s="354"/>
      <c r="S2" s="354"/>
      <c r="T2" s="354"/>
    </row>
    <row r="3" spans="1:20" ht="15" customHeight="1" thickBot="1" x14ac:dyDescent="0.2">
      <c r="A3" s="352"/>
      <c r="B3" s="325" t="s">
        <v>285</v>
      </c>
      <c r="C3" s="325"/>
      <c r="D3" s="339"/>
      <c r="E3" s="339"/>
      <c r="F3" s="339"/>
      <c r="G3" s="339"/>
      <c r="H3" s="339"/>
      <c r="I3" s="339"/>
      <c r="J3" s="339"/>
      <c r="K3" s="339"/>
      <c r="L3" s="339"/>
      <c r="M3" s="339"/>
      <c r="N3" s="339"/>
      <c r="O3" s="339"/>
      <c r="P3" s="339"/>
      <c r="Q3" s="339"/>
      <c r="R3" s="339"/>
      <c r="S3" s="339"/>
      <c r="T3" s="339"/>
    </row>
    <row r="4" spans="1:20" ht="30" customHeight="1" thickBot="1" x14ac:dyDescent="0.2">
      <c r="A4" s="352"/>
      <c r="B4" s="325" t="s">
        <v>354</v>
      </c>
      <c r="C4" s="325"/>
      <c r="D4" s="339"/>
      <c r="E4" s="339"/>
      <c r="F4" s="339"/>
      <c r="G4" s="339"/>
      <c r="H4" s="339"/>
      <c r="I4" s="339"/>
      <c r="J4" s="339"/>
      <c r="K4" s="339"/>
      <c r="L4" s="339"/>
      <c r="M4" s="339"/>
      <c r="N4" s="339"/>
      <c r="O4" s="339"/>
      <c r="P4" s="339"/>
      <c r="Q4" s="339"/>
      <c r="R4" s="339"/>
      <c r="S4" s="339"/>
      <c r="T4" s="339"/>
    </row>
    <row r="5" spans="1:20" ht="15" customHeight="1" thickBot="1" x14ac:dyDescent="0.2">
      <c r="A5" s="352"/>
      <c r="B5" s="331" t="s">
        <v>278</v>
      </c>
      <c r="C5" s="331"/>
      <c r="D5" s="355" t="s">
        <v>288</v>
      </c>
      <c r="E5" s="355"/>
      <c r="F5" s="356"/>
      <c r="G5" s="356"/>
      <c r="H5" s="215" t="s">
        <v>355</v>
      </c>
      <c r="I5" s="356"/>
      <c r="J5" s="356"/>
      <c r="K5" s="215" t="s">
        <v>356</v>
      </c>
      <c r="L5" s="337"/>
      <c r="M5" s="337"/>
      <c r="N5" s="337"/>
      <c r="O5" s="337"/>
      <c r="P5" s="337"/>
      <c r="Q5" s="337"/>
      <c r="R5" s="337"/>
      <c r="S5" s="337"/>
      <c r="T5" s="337"/>
    </row>
    <row r="6" spans="1:20" ht="15" customHeight="1" thickBot="1" x14ac:dyDescent="0.2">
      <c r="A6" s="352"/>
      <c r="B6" s="331"/>
      <c r="C6" s="331"/>
      <c r="D6" s="357"/>
      <c r="E6" s="357"/>
      <c r="F6" s="357"/>
      <c r="G6" s="357"/>
      <c r="H6" s="216" t="s">
        <v>291</v>
      </c>
      <c r="I6" s="217" t="s">
        <v>292</v>
      </c>
      <c r="J6" s="358"/>
      <c r="K6" s="358"/>
      <c r="L6" s="358"/>
      <c r="M6" s="358"/>
      <c r="N6" s="358"/>
      <c r="O6" s="216" t="s">
        <v>293</v>
      </c>
      <c r="P6" s="217" t="s">
        <v>294</v>
      </c>
      <c r="Q6" s="359"/>
      <c r="R6" s="359"/>
      <c r="S6" s="359"/>
      <c r="T6" s="359"/>
    </row>
    <row r="7" spans="1:20" ht="15" customHeight="1" thickBot="1" x14ac:dyDescent="0.2">
      <c r="A7" s="352"/>
      <c r="B7" s="331"/>
      <c r="C7" s="331"/>
      <c r="D7" s="357"/>
      <c r="E7" s="357"/>
      <c r="F7" s="357"/>
      <c r="G7" s="357"/>
      <c r="H7" s="216" t="s">
        <v>295</v>
      </c>
      <c r="I7" s="217" t="s">
        <v>296</v>
      </c>
      <c r="J7" s="358"/>
      <c r="K7" s="358"/>
      <c r="L7" s="358"/>
      <c r="M7" s="358"/>
      <c r="N7" s="358"/>
      <c r="O7" s="216" t="s">
        <v>297</v>
      </c>
      <c r="P7" s="217" t="s">
        <v>298</v>
      </c>
      <c r="Q7" s="359"/>
      <c r="R7" s="359"/>
      <c r="S7" s="359"/>
      <c r="T7" s="359"/>
    </row>
    <row r="8" spans="1:20" ht="18.95" customHeight="1" thickBot="1" x14ac:dyDescent="0.2">
      <c r="A8" s="352"/>
      <c r="B8" s="331"/>
      <c r="C8" s="331"/>
      <c r="D8" s="334" t="s">
        <v>357</v>
      </c>
      <c r="E8" s="334"/>
      <c r="F8" s="334"/>
      <c r="G8" s="334"/>
      <c r="H8" s="334"/>
      <c r="I8" s="334"/>
      <c r="J8" s="334"/>
      <c r="K8" s="334"/>
      <c r="L8" s="334"/>
      <c r="M8" s="334"/>
      <c r="N8" s="334"/>
      <c r="O8" s="334"/>
      <c r="P8" s="334"/>
      <c r="Q8" s="334"/>
      <c r="R8" s="334"/>
      <c r="S8" s="334"/>
      <c r="T8" s="334"/>
    </row>
    <row r="9" spans="1:20" ht="15" customHeight="1" thickBot="1" x14ac:dyDescent="0.2">
      <c r="A9" s="352"/>
      <c r="B9" s="331" t="s">
        <v>299</v>
      </c>
      <c r="C9" s="331"/>
      <c r="D9" s="331" t="s">
        <v>300</v>
      </c>
      <c r="E9" s="331"/>
      <c r="F9" s="346"/>
      <c r="G9" s="346"/>
      <c r="H9" s="346"/>
      <c r="I9" s="346"/>
      <c r="J9" s="346"/>
      <c r="K9" s="347" t="s">
        <v>301</v>
      </c>
      <c r="L9" s="347"/>
      <c r="M9" s="348"/>
      <c r="N9" s="348"/>
      <c r="O9" s="331" t="s">
        <v>358</v>
      </c>
      <c r="P9" s="331"/>
      <c r="Q9" s="349"/>
      <c r="R9" s="349"/>
      <c r="S9" s="349"/>
      <c r="T9" s="349"/>
    </row>
    <row r="10" spans="1:20" ht="15" customHeight="1" x14ac:dyDescent="0.15">
      <c r="A10" s="352"/>
      <c r="B10" s="331"/>
      <c r="C10" s="331"/>
      <c r="D10" s="331" t="s">
        <v>303</v>
      </c>
      <c r="E10" s="331"/>
      <c r="F10" s="350"/>
      <c r="G10" s="350"/>
      <c r="H10" s="350"/>
      <c r="I10" s="350"/>
      <c r="J10" s="350"/>
      <c r="K10" s="350"/>
      <c r="L10" s="350"/>
      <c r="M10" s="350"/>
      <c r="N10" s="350"/>
      <c r="O10" s="350"/>
      <c r="P10" s="350"/>
      <c r="Q10" s="350"/>
      <c r="R10" s="350"/>
      <c r="S10" s="350"/>
      <c r="T10" s="350"/>
    </row>
    <row r="11" spans="1:20" ht="15" customHeight="1" x14ac:dyDescent="0.15">
      <c r="A11" s="329" t="s">
        <v>359</v>
      </c>
      <c r="B11" s="325" t="s">
        <v>285</v>
      </c>
      <c r="C11" s="325"/>
      <c r="D11" s="330"/>
      <c r="E11" s="330"/>
      <c r="F11" s="330"/>
      <c r="G11" s="330"/>
      <c r="H11" s="330"/>
      <c r="I11" s="330"/>
      <c r="J11" s="330"/>
      <c r="K11" s="330"/>
      <c r="L11" s="330"/>
      <c r="M11" s="331" t="s">
        <v>360</v>
      </c>
      <c r="N11" s="331"/>
      <c r="O11" s="332" t="s">
        <v>288</v>
      </c>
      <c r="P11" s="332"/>
      <c r="Q11" s="218"/>
      <c r="R11" s="219" t="s">
        <v>361</v>
      </c>
      <c r="S11" s="220"/>
      <c r="T11" s="221" t="s">
        <v>362</v>
      </c>
    </row>
    <row r="12" spans="1:20" ht="15" customHeight="1" x14ac:dyDescent="0.15">
      <c r="A12" s="329"/>
      <c r="B12" s="325" t="s">
        <v>363</v>
      </c>
      <c r="C12" s="325"/>
      <c r="D12" s="333"/>
      <c r="E12" s="333"/>
      <c r="F12" s="333"/>
      <c r="G12" s="333"/>
      <c r="H12" s="333"/>
      <c r="I12" s="333"/>
      <c r="J12" s="333"/>
      <c r="K12" s="333"/>
      <c r="L12" s="333"/>
      <c r="M12" s="331"/>
      <c r="N12" s="331"/>
      <c r="O12" s="334"/>
      <c r="P12" s="334"/>
      <c r="Q12" s="334"/>
      <c r="R12" s="334"/>
      <c r="S12" s="334"/>
      <c r="T12" s="334"/>
    </row>
    <row r="13" spans="1:20" ht="15" customHeight="1" x14ac:dyDescent="0.15">
      <c r="A13" s="329"/>
      <c r="B13" s="325" t="s">
        <v>364</v>
      </c>
      <c r="C13" s="325"/>
      <c r="D13" s="335"/>
      <c r="E13" s="335"/>
      <c r="F13" s="335"/>
      <c r="G13" s="335"/>
      <c r="H13" s="335"/>
      <c r="I13" s="335"/>
      <c r="J13" s="335"/>
      <c r="K13" s="335"/>
      <c r="L13" s="335"/>
      <c r="M13" s="331"/>
      <c r="N13" s="331"/>
      <c r="O13" s="334"/>
      <c r="P13" s="334"/>
      <c r="Q13" s="334"/>
      <c r="R13" s="334"/>
      <c r="S13" s="334"/>
      <c r="T13" s="334"/>
    </row>
    <row r="14" spans="1:20" ht="15" customHeight="1" x14ac:dyDescent="0.15">
      <c r="A14" s="329"/>
      <c r="B14" s="336" t="s">
        <v>365</v>
      </c>
      <c r="C14" s="336"/>
      <c r="D14" s="336"/>
      <c r="E14" s="336"/>
      <c r="F14" s="336"/>
      <c r="G14" s="336"/>
      <c r="H14" s="336"/>
      <c r="I14" s="336"/>
      <c r="J14" s="336"/>
      <c r="K14" s="336"/>
      <c r="L14" s="336"/>
      <c r="M14" s="336"/>
      <c r="N14" s="336"/>
      <c r="O14" s="337"/>
      <c r="P14" s="337"/>
      <c r="Q14" s="337"/>
      <c r="R14" s="337"/>
      <c r="S14" s="337"/>
      <c r="T14" s="337"/>
    </row>
    <row r="15" spans="1:20" ht="15" customHeight="1" x14ac:dyDescent="0.15">
      <c r="A15" s="329"/>
      <c r="B15" s="338" t="s">
        <v>366</v>
      </c>
      <c r="C15" s="338"/>
      <c r="D15" s="338"/>
      <c r="E15" s="338"/>
      <c r="F15" s="338"/>
      <c r="G15" s="338"/>
      <c r="H15" s="331" t="s">
        <v>280</v>
      </c>
      <c r="I15" s="331"/>
      <c r="J15" s="331"/>
      <c r="K15" s="331"/>
      <c r="L15" s="331"/>
      <c r="M15" s="339"/>
      <c r="N15" s="339"/>
      <c r="O15" s="339"/>
      <c r="P15" s="339"/>
      <c r="Q15" s="339"/>
      <c r="R15" s="339"/>
      <c r="S15" s="339"/>
      <c r="T15" s="339"/>
    </row>
    <row r="16" spans="1:20" ht="15" customHeight="1" x14ac:dyDescent="0.15">
      <c r="A16" s="329"/>
      <c r="B16" s="338"/>
      <c r="C16" s="338"/>
      <c r="D16" s="338"/>
      <c r="E16" s="338"/>
      <c r="F16" s="338"/>
      <c r="G16" s="338"/>
      <c r="H16" s="340" t="s">
        <v>367</v>
      </c>
      <c r="I16" s="340"/>
      <c r="J16" s="340"/>
      <c r="K16" s="340"/>
      <c r="L16" s="340"/>
      <c r="M16" s="344"/>
      <c r="N16" s="344"/>
      <c r="O16" s="344"/>
      <c r="P16" s="344"/>
      <c r="Q16" s="344"/>
      <c r="R16" s="344"/>
      <c r="S16" s="344"/>
      <c r="T16" s="344"/>
    </row>
    <row r="17" spans="1:20" ht="15" customHeight="1" x14ac:dyDescent="0.15">
      <c r="A17" s="329"/>
      <c r="B17" s="338"/>
      <c r="C17" s="338"/>
      <c r="D17" s="338"/>
      <c r="E17" s="338"/>
      <c r="F17" s="338"/>
      <c r="G17" s="338"/>
      <c r="H17" s="340"/>
      <c r="I17" s="340"/>
      <c r="J17" s="340"/>
      <c r="K17" s="340"/>
      <c r="L17" s="340"/>
      <c r="M17" s="345"/>
      <c r="N17" s="345"/>
      <c r="O17" s="345"/>
      <c r="P17" s="345"/>
      <c r="Q17" s="345"/>
      <c r="R17" s="345"/>
      <c r="S17" s="345"/>
      <c r="T17" s="345"/>
    </row>
    <row r="18" spans="1:20" ht="15" customHeight="1" x14ac:dyDescent="0.15">
      <c r="A18" s="341" t="s">
        <v>368</v>
      </c>
      <c r="B18" s="341"/>
      <c r="C18" s="341"/>
      <c r="D18" s="341"/>
      <c r="E18" s="341"/>
      <c r="F18" s="341"/>
      <c r="G18" s="341"/>
      <c r="H18" s="341"/>
      <c r="I18" s="341"/>
      <c r="J18" s="341"/>
      <c r="K18" s="341"/>
      <c r="L18" s="341"/>
      <c r="M18" s="341"/>
      <c r="N18" s="341"/>
      <c r="O18" s="341"/>
      <c r="P18" s="341"/>
      <c r="Q18" s="341"/>
      <c r="R18" s="341"/>
      <c r="S18" s="341"/>
      <c r="T18" s="341"/>
    </row>
    <row r="19" spans="1:20" ht="15" customHeight="1" x14ac:dyDescent="0.15">
      <c r="A19" s="342" t="s">
        <v>369</v>
      </c>
      <c r="B19" s="342"/>
      <c r="C19" s="342"/>
      <c r="D19" s="342"/>
      <c r="E19" s="342"/>
      <c r="F19" s="342"/>
      <c r="G19" s="342"/>
      <c r="H19" s="343" t="s">
        <v>370</v>
      </c>
      <c r="I19" s="343"/>
      <c r="J19" s="343"/>
      <c r="K19" s="343"/>
      <c r="L19" s="343"/>
      <c r="M19" s="343"/>
      <c r="N19" s="222"/>
      <c r="O19" s="223"/>
      <c r="P19" s="223"/>
      <c r="Q19" s="223"/>
      <c r="R19" s="223"/>
      <c r="S19" s="223"/>
      <c r="T19" s="224"/>
    </row>
    <row r="20" spans="1:20" ht="15" customHeight="1" x14ac:dyDescent="0.15">
      <c r="A20" s="342"/>
      <c r="B20" s="342"/>
      <c r="C20" s="342"/>
      <c r="D20" s="342"/>
      <c r="E20" s="342"/>
      <c r="F20" s="342"/>
      <c r="G20" s="342"/>
      <c r="H20" s="331" t="s">
        <v>371</v>
      </c>
      <c r="I20" s="331"/>
      <c r="J20" s="331"/>
      <c r="K20" s="331" t="s">
        <v>372</v>
      </c>
      <c r="L20" s="331"/>
      <c r="M20" s="331"/>
      <c r="N20" s="222"/>
      <c r="O20" s="223"/>
      <c r="P20" s="223"/>
      <c r="Q20" s="223"/>
      <c r="R20" s="223"/>
      <c r="S20" s="223"/>
      <c r="T20" s="224"/>
    </row>
    <row r="21" spans="1:20" ht="15" customHeight="1" x14ac:dyDescent="0.15">
      <c r="A21" s="328"/>
      <c r="B21" s="325" t="s">
        <v>373</v>
      </c>
      <c r="C21" s="325"/>
      <c r="D21" s="325"/>
      <c r="E21" s="325"/>
      <c r="F21" s="325"/>
      <c r="G21" s="325"/>
      <c r="H21" s="323"/>
      <c r="I21" s="323"/>
      <c r="J21" s="323"/>
      <c r="K21" s="323"/>
      <c r="L21" s="323"/>
      <c r="M21" s="323"/>
      <c r="N21" s="225"/>
      <c r="O21" s="226"/>
      <c r="P21" s="226"/>
      <c r="Q21" s="226"/>
      <c r="R21" s="226"/>
      <c r="S21" s="226"/>
      <c r="T21" s="224"/>
    </row>
    <row r="22" spans="1:20" ht="15" customHeight="1" x14ac:dyDescent="0.15">
      <c r="A22" s="328"/>
      <c r="B22" s="325" t="s">
        <v>374</v>
      </c>
      <c r="C22" s="325"/>
      <c r="D22" s="325"/>
      <c r="E22" s="325"/>
      <c r="F22" s="325"/>
      <c r="G22" s="325"/>
      <c r="H22" s="323"/>
      <c r="I22" s="323"/>
      <c r="J22" s="323"/>
      <c r="K22" s="323"/>
      <c r="L22" s="323"/>
      <c r="M22" s="323"/>
      <c r="N22" s="225"/>
      <c r="O22" s="226"/>
      <c r="P22" s="226"/>
      <c r="Q22" s="226"/>
      <c r="R22" s="226"/>
      <c r="S22" s="226"/>
      <c r="T22" s="224"/>
    </row>
    <row r="23" spans="1:20" ht="15" customHeight="1" x14ac:dyDescent="0.15">
      <c r="A23" s="324" t="s">
        <v>375</v>
      </c>
      <c r="B23" s="324"/>
      <c r="C23" s="324"/>
      <c r="D23" s="324"/>
      <c r="E23" s="324"/>
      <c r="F23" s="324"/>
      <c r="G23" s="324"/>
      <c r="H23" s="325"/>
      <c r="I23" s="325"/>
      <c r="J23" s="325"/>
      <c r="K23" s="325"/>
      <c r="L23" s="325"/>
      <c r="M23" s="227" t="s">
        <v>376</v>
      </c>
      <c r="N23" s="228"/>
      <c r="O23" s="229"/>
      <c r="P23" s="230"/>
      <c r="Q23" s="226"/>
      <c r="R23" s="226"/>
      <c r="S23" s="226"/>
      <c r="T23" s="231"/>
    </row>
    <row r="24" spans="1:20" ht="15" customHeight="1" thickBot="1" x14ac:dyDescent="0.2">
      <c r="A24" s="326" t="s">
        <v>377</v>
      </c>
      <c r="B24" s="326"/>
      <c r="C24" s="326"/>
      <c r="D24" s="326"/>
      <c r="E24" s="326"/>
      <c r="F24" s="326"/>
      <c r="G24" s="326"/>
      <c r="H24" s="327" t="s">
        <v>378</v>
      </c>
      <c r="I24" s="327"/>
      <c r="J24" s="327"/>
      <c r="K24" s="327"/>
      <c r="L24" s="327"/>
      <c r="M24" s="327"/>
      <c r="N24" s="327"/>
      <c r="O24" s="327"/>
      <c r="P24" s="327"/>
      <c r="Q24" s="327"/>
      <c r="R24" s="327"/>
      <c r="S24" s="327"/>
      <c r="T24" s="327"/>
    </row>
    <row r="25" spans="1:20" ht="14.45" customHeight="1" x14ac:dyDescent="0.15">
      <c r="A25" s="232"/>
    </row>
    <row r="26" spans="1:20" ht="14.45" customHeight="1" x14ac:dyDescent="0.15">
      <c r="A26" s="232" t="s">
        <v>349</v>
      </c>
      <c r="B26" s="321" t="s">
        <v>379</v>
      </c>
      <c r="C26" s="321"/>
      <c r="D26" s="321"/>
      <c r="E26" s="321"/>
      <c r="F26" s="321"/>
      <c r="G26" s="321"/>
      <c r="H26" s="321"/>
      <c r="I26" s="321"/>
      <c r="J26" s="321"/>
      <c r="K26" s="321"/>
      <c r="L26" s="321"/>
      <c r="M26" s="321"/>
      <c r="N26" s="321"/>
      <c r="O26" s="321"/>
      <c r="P26" s="321"/>
      <c r="Q26" s="321"/>
      <c r="R26" s="321"/>
      <c r="S26" s="321"/>
      <c r="T26" s="321"/>
    </row>
    <row r="27" spans="1:20" ht="14.45" customHeight="1" x14ac:dyDescent="0.15">
      <c r="B27" s="322"/>
      <c r="C27" s="322"/>
      <c r="D27" s="322"/>
      <c r="E27" s="322"/>
      <c r="F27" s="322"/>
      <c r="G27" s="322"/>
      <c r="H27" s="322"/>
      <c r="I27" s="322"/>
      <c r="J27" s="322"/>
      <c r="K27" s="322"/>
      <c r="L27" s="322"/>
      <c r="M27" s="322"/>
      <c r="N27" s="322"/>
      <c r="O27" s="322"/>
      <c r="P27" s="322"/>
      <c r="Q27" s="322"/>
      <c r="R27" s="322"/>
      <c r="S27" s="322"/>
      <c r="T27" s="322"/>
    </row>
    <row r="28" spans="1:20" ht="14.45" customHeight="1" x14ac:dyDescent="0.15">
      <c r="B28" s="322"/>
      <c r="C28" s="322"/>
      <c r="D28" s="322"/>
      <c r="E28" s="322"/>
      <c r="F28" s="322"/>
      <c r="G28" s="322"/>
      <c r="H28" s="322"/>
      <c r="I28" s="322"/>
      <c r="J28" s="322"/>
      <c r="K28" s="322"/>
      <c r="L28" s="322"/>
      <c r="M28" s="322"/>
      <c r="N28" s="322"/>
      <c r="O28" s="322"/>
      <c r="P28" s="322"/>
      <c r="Q28" s="322"/>
      <c r="R28" s="322"/>
      <c r="S28" s="322"/>
      <c r="T28" s="322"/>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5"/>
  <printOptions horizontalCentered="1"/>
  <pageMargins left="0.70833333333333304" right="0.70833333333333304" top="0.74791666666666701" bottom="0.74791666666666701" header="0.51180555555555496" footer="0.51180555555555496"/>
  <pageSetup paperSize="9" scale="71"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A816A-CA83-4411-A694-F30C2ECAEBAB}">
  <sheetPr>
    <pageSetUpPr fitToPage="1"/>
  </sheetPr>
  <dimension ref="A1:F45"/>
  <sheetViews>
    <sheetView tabSelected="1" view="pageBreakPreview" zoomScaleNormal="90" zoomScaleSheetLayoutView="100" workbookViewId="0">
      <selection activeCell="B29" sqref="B29"/>
    </sheetView>
  </sheetViews>
  <sheetFormatPr defaultColWidth="6.875" defaultRowHeight="19.5" x14ac:dyDescent="0.4"/>
  <cols>
    <col min="1" max="1" width="4.5" style="3" customWidth="1"/>
    <col min="2" max="2" width="34" style="2" customWidth="1"/>
    <col min="3" max="3" width="9.875" style="2" customWidth="1"/>
    <col min="4" max="4" width="5.375" style="3" customWidth="1"/>
    <col min="5" max="5" width="9.625" style="3" customWidth="1"/>
    <col min="6" max="6" width="14.125" style="3" customWidth="1"/>
    <col min="7" max="7" width="1.375" style="3" customWidth="1"/>
    <col min="8" max="16384" width="6.875" style="3"/>
  </cols>
  <sheetData>
    <row r="1" spans="1:6" ht="22.5" customHeight="1" x14ac:dyDescent="0.4">
      <c r="A1" s="1" t="s">
        <v>0</v>
      </c>
    </row>
    <row r="2" spans="1:6" ht="22.5" customHeight="1" x14ac:dyDescent="0.4">
      <c r="A2" s="376" t="s">
        <v>1</v>
      </c>
      <c r="B2" s="376"/>
      <c r="C2" s="376"/>
      <c r="D2" s="376"/>
      <c r="E2" s="376"/>
      <c r="F2" s="376"/>
    </row>
    <row r="4" spans="1:6" x14ac:dyDescent="0.4">
      <c r="A4" s="3" t="s">
        <v>2</v>
      </c>
    </row>
    <row r="6" spans="1:6" ht="27.75" customHeight="1" x14ac:dyDescent="0.4">
      <c r="A6" s="4"/>
      <c r="B6" s="5" t="s">
        <v>3</v>
      </c>
      <c r="C6" s="5" t="s">
        <v>4</v>
      </c>
      <c r="D6" s="377" t="s">
        <v>5</v>
      </c>
      <c r="E6" s="378"/>
      <c r="F6" s="5" t="s">
        <v>6</v>
      </c>
    </row>
    <row r="7" spans="1:6" ht="20.25" customHeight="1" x14ac:dyDescent="0.4">
      <c r="A7" s="364">
        <v>1</v>
      </c>
      <c r="B7" s="374" t="s">
        <v>380</v>
      </c>
      <c r="C7" s="6"/>
      <c r="D7" s="368"/>
      <c r="E7" s="370" t="s">
        <v>8</v>
      </c>
      <c r="F7" s="6"/>
    </row>
    <row r="8" spans="1:6" ht="20.25" customHeight="1" x14ac:dyDescent="0.4">
      <c r="A8" s="365"/>
      <c r="B8" s="375"/>
      <c r="C8" s="8"/>
      <c r="D8" s="369"/>
      <c r="E8" s="371"/>
      <c r="F8" s="8"/>
    </row>
    <row r="9" spans="1:6" ht="20.25" customHeight="1" x14ac:dyDescent="0.4">
      <c r="A9" s="364">
        <v>2</v>
      </c>
      <c r="B9" s="374" t="s">
        <v>381</v>
      </c>
      <c r="C9" s="233"/>
      <c r="D9" s="368"/>
      <c r="E9" s="370" t="s">
        <v>8</v>
      </c>
      <c r="F9" s="233"/>
    </row>
    <row r="10" spans="1:6" ht="20.25" customHeight="1" x14ac:dyDescent="0.4">
      <c r="A10" s="365"/>
      <c r="B10" s="375"/>
      <c r="C10" s="233"/>
      <c r="D10" s="369"/>
      <c r="E10" s="371"/>
      <c r="F10" s="8"/>
    </row>
    <row r="11" spans="1:6" ht="20.25" customHeight="1" x14ac:dyDescent="0.4">
      <c r="A11" s="364">
        <v>3</v>
      </c>
      <c r="B11" s="366" t="s">
        <v>7</v>
      </c>
      <c r="C11" s="364"/>
      <c r="D11" s="368"/>
      <c r="E11" s="370" t="s">
        <v>8</v>
      </c>
      <c r="F11" s="363"/>
    </row>
    <row r="12" spans="1:6" ht="20.25" customHeight="1" x14ac:dyDescent="0.4">
      <c r="A12" s="365"/>
      <c r="B12" s="367"/>
      <c r="C12" s="365"/>
      <c r="D12" s="369"/>
      <c r="E12" s="371"/>
      <c r="F12" s="363"/>
    </row>
    <row r="13" spans="1:6" ht="20.25" customHeight="1" x14ac:dyDescent="0.4">
      <c r="A13" s="364">
        <v>4</v>
      </c>
      <c r="B13" s="366" t="s">
        <v>9</v>
      </c>
      <c r="C13" s="364" t="s">
        <v>10</v>
      </c>
      <c r="D13" s="368"/>
      <c r="E13" s="370" t="s">
        <v>8</v>
      </c>
      <c r="F13" s="363"/>
    </row>
    <row r="14" spans="1:6" ht="20.25" customHeight="1" x14ac:dyDescent="0.4">
      <c r="A14" s="365"/>
      <c r="B14" s="367"/>
      <c r="C14" s="365"/>
      <c r="D14" s="369"/>
      <c r="E14" s="371"/>
      <c r="F14" s="363"/>
    </row>
    <row r="15" spans="1:6" ht="20.25" customHeight="1" x14ac:dyDescent="0.4">
      <c r="A15" s="364">
        <v>5</v>
      </c>
      <c r="B15" s="366" t="s">
        <v>388</v>
      </c>
      <c r="C15" s="364" t="s">
        <v>389</v>
      </c>
      <c r="D15" s="368"/>
      <c r="E15" s="370" t="s">
        <v>8</v>
      </c>
      <c r="F15" s="238"/>
    </row>
    <row r="16" spans="1:6" ht="20.25" customHeight="1" x14ac:dyDescent="0.4">
      <c r="A16" s="365"/>
      <c r="B16" s="367"/>
      <c r="C16" s="365"/>
      <c r="D16" s="369"/>
      <c r="E16" s="371"/>
      <c r="F16" s="239"/>
    </row>
    <row r="17" spans="1:6" ht="20.25" customHeight="1" x14ac:dyDescent="0.4">
      <c r="A17" s="364">
        <v>6</v>
      </c>
      <c r="B17" s="366" t="s">
        <v>11</v>
      </c>
      <c r="C17" s="364" t="s">
        <v>12</v>
      </c>
      <c r="D17" s="368"/>
      <c r="E17" s="370" t="s">
        <v>8</v>
      </c>
      <c r="F17" s="363"/>
    </row>
    <row r="18" spans="1:6" ht="20.25" customHeight="1" x14ac:dyDescent="0.4">
      <c r="A18" s="365"/>
      <c r="B18" s="367"/>
      <c r="C18" s="365"/>
      <c r="D18" s="369"/>
      <c r="E18" s="371"/>
      <c r="F18" s="363"/>
    </row>
    <row r="19" spans="1:6" ht="20.25" customHeight="1" x14ac:dyDescent="0.4">
      <c r="A19" s="364">
        <v>7</v>
      </c>
      <c r="B19" s="366" t="s">
        <v>13</v>
      </c>
      <c r="C19" s="364"/>
      <c r="D19" s="368"/>
      <c r="E19" s="370" t="s">
        <v>8</v>
      </c>
      <c r="F19" s="363"/>
    </row>
    <row r="20" spans="1:6" ht="20.25" customHeight="1" x14ac:dyDescent="0.4">
      <c r="A20" s="365"/>
      <c r="B20" s="367"/>
      <c r="C20" s="365"/>
      <c r="D20" s="369"/>
      <c r="E20" s="371"/>
      <c r="F20" s="363"/>
    </row>
    <row r="21" spans="1:6" ht="20.25" customHeight="1" x14ac:dyDescent="0.4">
      <c r="A21" s="364">
        <v>8</v>
      </c>
      <c r="B21" s="366" t="s">
        <v>14</v>
      </c>
      <c r="C21" s="364" t="s">
        <v>15</v>
      </c>
      <c r="D21" s="368"/>
      <c r="E21" s="370" t="s">
        <v>8</v>
      </c>
      <c r="F21" s="363"/>
    </row>
    <row r="22" spans="1:6" ht="20.25" customHeight="1" x14ac:dyDescent="0.4">
      <c r="A22" s="365"/>
      <c r="B22" s="367"/>
      <c r="C22" s="365"/>
      <c r="D22" s="369"/>
      <c r="E22" s="371"/>
      <c r="F22" s="363"/>
    </row>
    <row r="23" spans="1:6" ht="20.25" customHeight="1" x14ac:dyDescent="0.4">
      <c r="A23" s="364">
        <v>9</v>
      </c>
      <c r="B23" s="366" t="s">
        <v>16</v>
      </c>
      <c r="C23" s="374"/>
      <c r="D23" s="368"/>
      <c r="E23" s="370" t="s">
        <v>8</v>
      </c>
      <c r="F23" s="363"/>
    </row>
    <row r="24" spans="1:6" ht="20.25" customHeight="1" x14ac:dyDescent="0.4">
      <c r="A24" s="365"/>
      <c r="B24" s="367"/>
      <c r="C24" s="375"/>
      <c r="D24" s="369"/>
      <c r="E24" s="371"/>
      <c r="F24" s="363"/>
    </row>
    <row r="25" spans="1:6" ht="20.25" customHeight="1" x14ac:dyDescent="0.4">
      <c r="A25" s="364">
        <v>10</v>
      </c>
      <c r="B25" s="366" t="s">
        <v>17</v>
      </c>
      <c r="C25" s="372" t="s">
        <v>18</v>
      </c>
      <c r="D25" s="368"/>
      <c r="E25" s="370" t="s">
        <v>8</v>
      </c>
      <c r="F25" s="363"/>
    </row>
    <row r="26" spans="1:6" ht="20.25" customHeight="1" x14ac:dyDescent="0.4">
      <c r="A26" s="365"/>
      <c r="B26" s="367"/>
      <c r="C26" s="373"/>
      <c r="D26" s="369"/>
      <c r="E26" s="371"/>
      <c r="F26" s="363"/>
    </row>
    <row r="27" spans="1:6" ht="20.25" customHeight="1" x14ac:dyDescent="0.4">
      <c r="A27" s="364">
        <v>11</v>
      </c>
      <c r="B27" s="366" t="s">
        <v>30</v>
      </c>
      <c r="C27" s="364" t="s">
        <v>19</v>
      </c>
      <c r="D27" s="368"/>
      <c r="E27" s="370" t="s">
        <v>8</v>
      </c>
      <c r="F27" s="363"/>
    </row>
    <row r="28" spans="1:6" ht="20.25" customHeight="1" x14ac:dyDescent="0.4">
      <c r="A28" s="365"/>
      <c r="B28" s="367"/>
      <c r="C28" s="365"/>
      <c r="D28" s="369"/>
      <c r="E28" s="371"/>
      <c r="F28" s="363"/>
    </row>
    <row r="29" spans="1:6" ht="20.25" customHeight="1" x14ac:dyDescent="0.4">
      <c r="A29" s="364">
        <v>12</v>
      </c>
      <c r="B29" s="236" t="s">
        <v>383</v>
      </c>
      <c r="C29" s="10"/>
      <c r="D29" s="368"/>
      <c r="E29" s="370" t="s">
        <v>8</v>
      </c>
      <c r="F29" s="7"/>
    </row>
    <row r="30" spans="1:6" ht="20.25" customHeight="1" x14ac:dyDescent="0.4">
      <c r="A30" s="365"/>
      <c r="B30" s="237" t="s">
        <v>382</v>
      </c>
      <c r="C30" s="11"/>
      <c r="D30" s="369"/>
      <c r="E30" s="371"/>
      <c r="F30" s="9"/>
    </row>
    <row r="31" spans="1:6" ht="20.25" customHeight="1" x14ac:dyDescent="0.4">
      <c r="A31" s="364">
        <v>13</v>
      </c>
      <c r="B31" s="234" t="s">
        <v>384</v>
      </c>
      <c r="C31" s="10"/>
      <c r="D31" s="368"/>
      <c r="E31" s="370" t="s">
        <v>8</v>
      </c>
      <c r="F31" s="7"/>
    </row>
    <row r="32" spans="1:6" ht="20.25" customHeight="1" x14ac:dyDescent="0.4">
      <c r="A32" s="365"/>
      <c r="B32" s="235" t="s">
        <v>385</v>
      </c>
      <c r="C32" s="11"/>
      <c r="D32" s="369"/>
      <c r="E32" s="371"/>
      <c r="F32" s="9"/>
    </row>
    <row r="33" spans="1:6" ht="22.5" customHeight="1" x14ac:dyDescent="0.4">
      <c r="A33" s="13" t="s">
        <v>20</v>
      </c>
      <c r="B33" s="12" t="s">
        <v>21</v>
      </c>
      <c r="C33" s="12"/>
      <c r="D33" s="13"/>
      <c r="E33" s="14"/>
      <c r="F33" s="12"/>
    </row>
    <row r="34" spans="1:6" ht="6" customHeight="1" x14ac:dyDescent="0.4">
      <c r="A34" s="13"/>
      <c r="B34" s="12"/>
      <c r="C34" s="12"/>
      <c r="D34" s="13"/>
      <c r="E34" s="14"/>
      <c r="F34" s="12"/>
    </row>
    <row r="35" spans="1:6" ht="22.5" customHeight="1" x14ac:dyDescent="0.4">
      <c r="A35" s="13" t="s">
        <v>22</v>
      </c>
      <c r="B35" s="361" t="s">
        <v>23</v>
      </c>
      <c r="C35" s="361"/>
      <c r="D35" s="361"/>
      <c r="E35" s="361"/>
      <c r="F35" s="361"/>
    </row>
    <row r="36" spans="1:6" ht="22.5" customHeight="1" x14ac:dyDescent="0.4">
      <c r="A36" s="13"/>
      <c r="B36" s="361"/>
      <c r="C36" s="361"/>
      <c r="D36" s="361"/>
      <c r="E36" s="361"/>
      <c r="F36" s="361"/>
    </row>
    <row r="37" spans="1:6" ht="22.5" customHeight="1" x14ac:dyDescent="0.4">
      <c r="A37" s="13"/>
      <c r="B37" s="361"/>
      <c r="C37" s="361"/>
      <c r="D37" s="361"/>
      <c r="E37" s="361"/>
      <c r="F37" s="361"/>
    </row>
    <row r="38" spans="1:6" ht="6" customHeight="1" x14ac:dyDescent="0.4">
      <c r="A38" s="13"/>
      <c r="B38" s="12"/>
      <c r="C38" s="12"/>
      <c r="D38" s="13"/>
      <c r="E38" s="14"/>
      <c r="F38" s="12"/>
    </row>
    <row r="39" spans="1:6" ht="18.75" x14ac:dyDescent="0.4">
      <c r="A39" s="13"/>
      <c r="B39" s="15"/>
      <c r="C39" s="15"/>
      <c r="D39" s="15"/>
      <c r="E39" s="15"/>
      <c r="F39" s="15"/>
    </row>
    <row r="40" spans="1:6" ht="18.75" x14ac:dyDescent="0.4">
      <c r="A40" s="13"/>
      <c r="B40" s="12"/>
      <c r="C40" s="12"/>
      <c r="D40" s="13"/>
      <c r="E40" s="14"/>
      <c r="F40" s="12"/>
    </row>
    <row r="41" spans="1:6" x14ac:dyDescent="0.4">
      <c r="C41" s="3"/>
      <c r="D41" s="12" t="s">
        <v>24</v>
      </c>
      <c r="E41" s="12"/>
      <c r="F41" s="12"/>
    </row>
    <row r="42" spans="1:6" ht="28.5" customHeight="1" x14ac:dyDescent="0.4">
      <c r="C42" s="3"/>
      <c r="D42" s="362" t="s">
        <v>25</v>
      </c>
      <c r="E42" s="362"/>
      <c r="F42" s="16"/>
    </row>
    <row r="43" spans="1:6" ht="28.5" customHeight="1" x14ac:dyDescent="0.4">
      <c r="C43" s="3"/>
      <c r="D43" s="362" t="s">
        <v>26</v>
      </c>
      <c r="E43" s="362"/>
      <c r="F43" s="16"/>
    </row>
    <row r="44" spans="1:6" ht="28.5" customHeight="1" x14ac:dyDescent="0.4">
      <c r="C44" s="3"/>
      <c r="D44" s="362" t="s">
        <v>27</v>
      </c>
      <c r="E44" s="362"/>
      <c r="F44" s="17"/>
    </row>
    <row r="45" spans="1:6" ht="28.5" customHeight="1" x14ac:dyDescent="0.4">
      <c r="C45" s="3"/>
      <c r="D45" s="360" t="s">
        <v>28</v>
      </c>
      <c r="E45" s="360"/>
      <c r="F45" s="17"/>
    </row>
  </sheetData>
  <mergeCells count="74">
    <mergeCell ref="E15:E16"/>
    <mergeCell ref="E9:E10"/>
    <mergeCell ref="D7:D8"/>
    <mergeCell ref="E7:E8"/>
    <mergeCell ref="A29:A30"/>
    <mergeCell ref="C13:C14"/>
    <mergeCell ref="D13:D14"/>
    <mergeCell ref="E13:E14"/>
    <mergeCell ref="B15:B16"/>
    <mergeCell ref="C15:C16"/>
    <mergeCell ref="A15:A16"/>
    <mergeCell ref="D15:D16"/>
    <mergeCell ref="A31:A32"/>
    <mergeCell ref="D29:D30"/>
    <mergeCell ref="E29:E30"/>
    <mergeCell ref="D31:D32"/>
    <mergeCell ref="E31:E32"/>
    <mergeCell ref="F13:F14"/>
    <mergeCell ref="A2:F2"/>
    <mergeCell ref="D6:E6"/>
    <mergeCell ref="A11:A12"/>
    <mergeCell ref="B11:B12"/>
    <mergeCell ref="C11:C12"/>
    <mergeCell ref="D11:D12"/>
    <mergeCell ref="E11:E12"/>
    <mergeCell ref="F11:F12"/>
    <mergeCell ref="B7:B8"/>
    <mergeCell ref="B9:B10"/>
    <mergeCell ref="A7:A8"/>
    <mergeCell ref="A9:A10"/>
    <mergeCell ref="D9:D10"/>
    <mergeCell ref="A13:A14"/>
    <mergeCell ref="B13:B14"/>
    <mergeCell ref="F19:F20"/>
    <mergeCell ref="A17:A18"/>
    <mergeCell ref="B17:B18"/>
    <mergeCell ref="C17:C18"/>
    <mergeCell ref="D17:D18"/>
    <mergeCell ref="E17:E18"/>
    <mergeCell ref="F17:F18"/>
    <mergeCell ref="A19:A20"/>
    <mergeCell ref="B19:B20"/>
    <mergeCell ref="C19:C20"/>
    <mergeCell ref="D19:D20"/>
    <mergeCell ref="E19:E20"/>
    <mergeCell ref="F23:F24"/>
    <mergeCell ref="A21:A22"/>
    <mergeCell ref="B21:B22"/>
    <mergeCell ref="C21:C22"/>
    <mergeCell ref="D21:D22"/>
    <mergeCell ref="E21:E22"/>
    <mergeCell ref="F21:F22"/>
    <mergeCell ref="A23:A24"/>
    <mergeCell ref="B23:B24"/>
    <mergeCell ref="C23:C24"/>
    <mergeCell ref="D23:D24"/>
    <mergeCell ref="E23:E24"/>
    <mergeCell ref="F25:F26"/>
    <mergeCell ref="A27:A28"/>
    <mergeCell ref="B27:B28"/>
    <mergeCell ref="C27:C28"/>
    <mergeCell ref="D27:D28"/>
    <mergeCell ref="E27:E28"/>
    <mergeCell ref="F27:F28"/>
    <mergeCell ref="A25:A26"/>
    <mergeCell ref="B25:B26"/>
    <mergeCell ref="C25:C26"/>
    <mergeCell ref="D25:D26"/>
    <mergeCell ref="E25:E26"/>
    <mergeCell ref="D45:E45"/>
    <mergeCell ref="B35:F37"/>
    <mergeCell ref="D42:E42"/>
    <mergeCell ref="D43:E43"/>
    <mergeCell ref="D44:E44"/>
  </mergeCells>
  <phoneticPr fontId="5"/>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3</xdr:col>
                    <xdr:colOff>38100</xdr:colOff>
                    <xdr:row>18</xdr:row>
                    <xdr:rowOff>76200</xdr:rowOff>
                  </from>
                  <to>
                    <xdr:col>3</xdr:col>
                    <xdr:colOff>276225</xdr:colOff>
                    <xdr:row>19</xdr:row>
                    <xdr:rowOff>190500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3</xdr:col>
                    <xdr:colOff>38100</xdr:colOff>
                    <xdr:row>16</xdr:row>
                    <xdr:rowOff>76200</xdr:rowOff>
                  </from>
                  <to>
                    <xdr:col>3</xdr:col>
                    <xdr:colOff>276225</xdr:colOff>
                    <xdr:row>18</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3</xdr:col>
                    <xdr:colOff>38100</xdr:colOff>
                    <xdr:row>12</xdr:row>
                    <xdr:rowOff>76200</xdr:rowOff>
                  </from>
                  <to>
                    <xdr:col>3</xdr:col>
                    <xdr:colOff>276225</xdr:colOff>
                    <xdr:row>13</xdr:row>
                    <xdr:rowOff>190500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3</xdr:col>
                    <xdr:colOff>38100</xdr:colOff>
                    <xdr:row>10</xdr:row>
                    <xdr:rowOff>76200</xdr:rowOff>
                  </from>
                  <to>
                    <xdr:col>3</xdr:col>
                    <xdr:colOff>276225</xdr:colOff>
                    <xdr:row>11</xdr:row>
                    <xdr:rowOff>190500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3</xdr:col>
                    <xdr:colOff>38100</xdr:colOff>
                    <xdr:row>22</xdr:row>
                    <xdr:rowOff>76200</xdr:rowOff>
                  </from>
                  <to>
                    <xdr:col>3</xdr:col>
                    <xdr:colOff>276225</xdr:colOff>
                    <xdr:row>23</xdr:row>
                    <xdr:rowOff>190500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3</xdr:col>
                    <xdr:colOff>38100</xdr:colOff>
                    <xdr:row>20</xdr:row>
                    <xdr:rowOff>76200</xdr:rowOff>
                  </from>
                  <to>
                    <xdr:col>3</xdr:col>
                    <xdr:colOff>276225</xdr:colOff>
                    <xdr:row>21</xdr:row>
                    <xdr:rowOff>190500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3</xdr:col>
                    <xdr:colOff>38100</xdr:colOff>
                    <xdr:row>24</xdr:row>
                    <xdr:rowOff>76200</xdr:rowOff>
                  </from>
                  <to>
                    <xdr:col>3</xdr:col>
                    <xdr:colOff>276225</xdr:colOff>
                    <xdr:row>25</xdr:row>
                    <xdr:rowOff>190500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3</xdr:col>
                    <xdr:colOff>38100</xdr:colOff>
                    <xdr:row>26</xdr:row>
                    <xdr:rowOff>76200</xdr:rowOff>
                  </from>
                  <to>
                    <xdr:col>3</xdr:col>
                    <xdr:colOff>276225</xdr:colOff>
                    <xdr:row>27</xdr:row>
                    <xdr:rowOff>190500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3</xdr:col>
                    <xdr:colOff>38100</xdr:colOff>
                    <xdr:row>28</xdr:row>
                    <xdr:rowOff>76200</xdr:rowOff>
                  </from>
                  <to>
                    <xdr:col>3</xdr:col>
                    <xdr:colOff>276225</xdr:colOff>
                    <xdr:row>29</xdr:row>
                    <xdr:rowOff>190500</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3</xdr:col>
                    <xdr:colOff>38100</xdr:colOff>
                    <xdr:row>30</xdr:row>
                    <xdr:rowOff>76200</xdr:rowOff>
                  </from>
                  <to>
                    <xdr:col>3</xdr:col>
                    <xdr:colOff>276225</xdr:colOff>
                    <xdr:row>31</xdr:row>
                    <xdr:rowOff>190500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3</xdr:col>
                    <xdr:colOff>38100</xdr:colOff>
                    <xdr:row>8</xdr:row>
                    <xdr:rowOff>76200</xdr:rowOff>
                  </from>
                  <to>
                    <xdr:col>3</xdr:col>
                    <xdr:colOff>276225</xdr:colOff>
                    <xdr:row>9</xdr:row>
                    <xdr:rowOff>190500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3</xdr:col>
                    <xdr:colOff>38100</xdr:colOff>
                    <xdr:row>6</xdr:row>
                    <xdr:rowOff>76200</xdr:rowOff>
                  </from>
                  <to>
                    <xdr:col>3</xdr:col>
                    <xdr:colOff>276225</xdr:colOff>
                    <xdr:row>7</xdr:row>
                    <xdr:rowOff>190500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3</xdr:col>
                    <xdr:colOff>38100</xdr:colOff>
                    <xdr:row>14</xdr:row>
                    <xdr:rowOff>76200</xdr:rowOff>
                  </from>
                  <to>
                    <xdr:col>3</xdr:col>
                    <xdr:colOff>276225</xdr:colOff>
                    <xdr:row>15</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EB90C-B97B-4D44-8111-8A90BC896A24}">
  <sheetPr>
    <pageSetUpPr fitToPage="1"/>
  </sheetPr>
  <dimension ref="A1:BF57"/>
  <sheetViews>
    <sheetView showGridLines="0" view="pageBreakPreview" topLeftCell="A10" zoomScaleNormal="55" zoomScaleSheetLayoutView="100" workbookViewId="0"/>
  </sheetViews>
  <sheetFormatPr defaultColWidth="4.5" defaultRowHeight="20.25" customHeight="1" x14ac:dyDescent="0.4"/>
  <cols>
    <col min="1" max="1" width="1.375" style="120" customWidth="1"/>
    <col min="2" max="56" width="5.625" style="120" customWidth="1"/>
    <col min="57" max="16384" width="4.5" style="120"/>
  </cols>
  <sheetData>
    <row r="1" spans="1:57" s="90" customFormat="1" ht="20.25" customHeight="1" x14ac:dyDescent="0.4">
      <c r="A1" s="85"/>
      <c r="B1" s="85"/>
      <c r="C1" s="86" t="s">
        <v>124</v>
      </c>
      <c r="D1" s="86"/>
      <c r="E1" s="85"/>
      <c r="F1" s="85"/>
      <c r="G1" s="87" t="s">
        <v>125</v>
      </c>
      <c r="H1" s="85"/>
      <c r="I1" s="85"/>
      <c r="J1" s="86"/>
      <c r="K1" s="86"/>
      <c r="L1" s="86"/>
      <c r="M1" s="86"/>
      <c r="N1" s="85"/>
      <c r="O1" s="85"/>
      <c r="P1" s="85"/>
      <c r="Q1" s="85"/>
      <c r="R1" s="85"/>
      <c r="S1" s="85"/>
      <c r="T1" s="85"/>
      <c r="U1" s="85"/>
      <c r="V1" s="85"/>
      <c r="W1" s="85"/>
      <c r="X1" s="85"/>
      <c r="Y1" s="85"/>
      <c r="Z1" s="85"/>
      <c r="AA1" s="85"/>
      <c r="AB1" s="85"/>
      <c r="AC1" s="85"/>
      <c r="AD1" s="85"/>
      <c r="AE1" s="85"/>
      <c r="AF1" s="85"/>
      <c r="AG1" s="85"/>
      <c r="AH1" s="85"/>
      <c r="AI1" s="85"/>
      <c r="AJ1" s="85"/>
      <c r="AK1" s="88" t="s">
        <v>126</v>
      </c>
      <c r="AL1" s="88" t="s">
        <v>127</v>
      </c>
      <c r="AM1" s="492" t="s">
        <v>128</v>
      </c>
      <c r="AN1" s="492"/>
      <c r="AO1" s="492"/>
      <c r="AP1" s="492"/>
      <c r="AQ1" s="492"/>
      <c r="AR1" s="492"/>
      <c r="AS1" s="492"/>
      <c r="AT1" s="492"/>
      <c r="AU1" s="492"/>
      <c r="AV1" s="492"/>
      <c r="AW1" s="492"/>
      <c r="AX1" s="492"/>
      <c r="AY1" s="492"/>
      <c r="AZ1" s="492"/>
      <c r="BA1" s="492"/>
      <c r="BB1" s="89" t="s">
        <v>129</v>
      </c>
      <c r="BC1" s="85"/>
      <c r="BD1" s="85"/>
    </row>
    <row r="2" spans="1:57" s="93" customFormat="1" ht="20.25" customHeight="1" x14ac:dyDescent="0.4">
      <c r="A2" s="91"/>
      <c r="B2" s="91"/>
      <c r="C2" s="91"/>
      <c r="D2" s="87"/>
      <c r="E2" s="91"/>
      <c r="F2" s="91"/>
      <c r="G2" s="91"/>
      <c r="H2" s="87"/>
      <c r="I2" s="88"/>
      <c r="J2" s="88"/>
      <c r="K2" s="88"/>
      <c r="L2" s="88"/>
      <c r="M2" s="88"/>
      <c r="N2" s="91"/>
      <c r="O2" s="91"/>
      <c r="P2" s="91"/>
      <c r="Q2" s="91"/>
      <c r="R2" s="91"/>
      <c r="S2" s="91"/>
      <c r="T2" s="88" t="s">
        <v>130</v>
      </c>
      <c r="U2" s="493">
        <v>6</v>
      </c>
      <c r="V2" s="493"/>
      <c r="W2" s="88" t="s">
        <v>127</v>
      </c>
      <c r="X2" s="494">
        <f>IF(U2=0,"",YEAR(DATE(2018+U2,1,1)))</f>
        <v>2024</v>
      </c>
      <c r="Y2" s="494"/>
      <c r="Z2" s="91" t="s">
        <v>131</v>
      </c>
      <c r="AA2" s="91" t="s">
        <v>132</v>
      </c>
      <c r="AB2" s="493">
        <v>4</v>
      </c>
      <c r="AC2" s="493"/>
      <c r="AD2" s="91" t="s">
        <v>133</v>
      </c>
      <c r="AE2" s="91"/>
      <c r="AF2" s="91"/>
      <c r="AG2" s="91"/>
      <c r="AH2" s="91"/>
      <c r="AI2" s="91"/>
      <c r="AJ2" s="89"/>
      <c r="AK2" s="88" t="s">
        <v>134</v>
      </c>
      <c r="AL2" s="88" t="s">
        <v>127</v>
      </c>
      <c r="AM2" s="493" t="s">
        <v>135</v>
      </c>
      <c r="AN2" s="493"/>
      <c r="AO2" s="493"/>
      <c r="AP2" s="493"/>
      <c r="AQ2" s="493"/>
      <c r="AR2" s="493"/>
      <c r="AS2" s="493"/>
      <c r="AT2" s="493"/>
      <c r="AU2" s="493"/>
      <c r="AV2" s="493"/>
      <c r="AW2" s="493"/>
      <c r="AX2" s="493"/>
      <c r="AY2" s="493"/>
      <c r="AZ2" s="493"/>
      <c r="BA2" s="493"/>
      <c r="BB2" s="89" t="s">
        <v>129</v>
      </c>
      <c r="BC2" s="88"/>
      <c r="BD2" s="88"/>
      <c r="BE2" s="92"/>
    </row>
    <row r="3" spans="1:57" s="93" customFormat="1" ht="20.25" customHeight="1" x14ac:dyDescent="0.4">
      <c r="A3" s="91"/>
      <c r="B3" s="91"/>
      <c r="C3" s="91"/>
      <c r="D3" s="87"/>
      <c r="E3" s="91"/>
      <c r="F3" s="91"/>
      <c r="G3" s="91"/>
      <c r="H3" s="87"/>
      <c r="I3" s="88"/>
      <c r="J3" s="88"/>
      <c r="K3" s="88"/>
      <c r="L3" s="88"/>
      <c r="M3" s="88"/>
      <c r="N3" s="91"/>
      <c r="O3" s="91"/>
      <c r="P3" s="91"/>
      <c r="Q3" s="91"/>
      <c r="R3" s="91"/>
      <c r="S3" s="91"/>
      <c r="T3" s="94"/>
      <c r="U3" s="95"/>
      <c r="V3" s="95"/>
      <c r="W3" s="96"/>
      <c r="X3" s="95"/>
      <c r="Y3" s="95"/>
      <c r="Z3" s="97"/>
      <c r="AA3" s="97"/>
      <c r="AB3" s="95"/>
      <c r="AC3" s="95"/>
      <c r="AD3" s="98"/>
      <c r="AE3" s="91"/>
      <c r="AF3" s="91"/>
      <c r="AG3" s="91"/>
      <c r="AH3" s="91"/>
      <c r="AI3" s="91"/>
      <c r="AJ3" s="89"/>
      <c r="AK3" s="88"/>
      <c r="AL3" s="88"/>
      <c r="AM3" s="99"/>
      <c r="AN3" s="99"/>
      <c r="AO3" s="99"/>
      <c r="AP3" s="99"/>
      <c r="AQ3" s="99"/>
      <c r="AR3" s="99"/>
      <c r="AS3" s="99"/>
      <c r="AT3" s="99"/>
      <c r="AU3" s="99"/>
      <c r="AV3" s="99"/>
      <c r="AW3" s="99"/>
      <c r="AX3" s="99"/>
      <c r="AY3" s="100" t="s">
        <v>136</v>
      </c>
      <c r="AZ3" s="495" t="s">
        <v>137</v>
      </c>
      <c r="BA3" s="495"/>
      <c r="BB3" s="495"/>
      <c r="BC3" s="495"/>
      <c r="BD3" s="88"/>
      <c r="BE3" s="92"/>
    </row>
    <row r="4" spans="1:57" s="93" customFormat="1" ht="20.25" customHeight="1" x14ac:dyDescent="0.4">
      <c r="A4" s="91"/>
      <c r="B4" s="101"/>
      <c r="C4" s="101"/>
      <c r="D4" s="101"/>
      <c r="E4" s="101"/>
      <c r="F4" s="101"/>
      <c r="G4" s="101"/>
      <c r="H4" s="101"/>
      <c r="I4" s="101"/>
      <c r="J4" s="102"/>
      <c r="K4" s="103"/>
      <c r="L4" s="103"/>
      <c r="M4" s="103"/>
      <c r="N4" s="103"/>
      <c r="O4" s="103"/>
      <c r="P4" s="104"/>
      <c r="Q4" s="103"/>
      <c r="R4" s="103"/>
      <c r="S4" s="91"/>
      <c r="T4" s="91"/>
      <c r="U4" s="91"/>
      <c r="V4" s="91"/>
      <c r="W4" s="91"/>
      <c r="X4" s="91"/>
      <c r="Y4" s="91"/>
      <c r="Z4" s="97"/>
      <c r="AA4" s="97"/>
      <c r="AB4" s="95"/>
      <c r="AC4" s="95"/>
      <c r="AD4" s="98"/>
      <c r="AE4" s="91"/>
      <c r="AF4" s="91"/>
      <c r="AG4" s="91"/>
      <c r="AH4" s="91"/>
      <c r="AI4" s="91"/>
      <c r="AJ4" s="89"/>
      <c r="AK4" s="88"/>
      <c r="AL4" s="88"/>
      <c r="AM4" s="99"/>
      <c r="AN4" s="99"/>
      <c r="AO4" s="99"/>
      <c r="AP4" s="99"/>
      <c r="AQ4" s="99"/>
      <c r="AR4" s="99"/>
      <c r="AS4" s="99"/>
      <c r="AT4" s="99"/>
      <c r="AU4" s="99"/>
      <c r="AV4" s="99"/>
      <c r="AW4" s="99"/>
      <c r="AX4" s="99"/>
      <c r="AY4" s="100" t="s">
        <v>138</v>
      </c>
      <c r="AZ4" s="495" t="s">
        <v>139</v>
      </c>
      <c r="BA4" s="495"/>
      <c r="BB4" s="495"/>
      <c r="BC4" s="495"/>
      <c r="BD4" s="88"/>
      <c r="BE4" s="92"/>
    </row>
    <row r="5" spans="1:57" s="93" customFormat="1" ht="20.25" customHeight="1" x14ac:dyDescent="0.4">
      <c r="A5" s="91"/>
      <c r="B5" s="105"/>
      <c r="C5" s="105"/>
      <c r="D5" s="105"/>
      <c r="E5" s="105"/>
      <c r="F5" s="105"/>
      <c r="G5" s="105"/>
      <c r="H5" s="105"/>
      <c r="I5" s="105"/>
      <c r="J5" s="103"/>
      <c r="K5" s="106"/>
      <c r="L5" s="107"/>
      <c r="M5" s="107"/>
      <c r="N5" s="107"/>
      <c r="O5" s="107"/>
      <c r="P5" s="105"/>
      <c r="Q5" s="101"/>
      <c r="R5" s="101"/>
      <c r="S5" s="85"/>
      <c r="T5" s="91"/>
      <c r="U5" s="91"/>
      <c r="V5" s="91"/>
      <c r="W5" s="91"/>
      <c r="X5" s="91"/>
      <c r="Y5" s="91"/>
      <c r="Z5" s="97"/>
      <c r="AA5" s="97"/>
      <c r="AB5" s="95"/>
      <c r="AC5" s="95"/>
      <c r="AD5" s="85"/>
      <c r="AE5" s="85"/>
      <c r="AF5" s="85"/>
      <c r="AG5" s="85"/>
      <c r="AH5" s="91"/>
      <c r="AI5" s="91"/>
      <c r="AJ5" s="85" t="s">
        <v>140</v>
      </c>
      <c r="AK5" s="85"/>
      <c r="AL5" s="85"/>
      <c r="AM5" s="85"/>
      <c r="AN5" s="85"/>
      <c r="AO5" s="85"/>
      <c r="AP5" s="85"/>
      <c r="AQ5" s="85"/>
      <c r="AR5" s="101"/>
      <c r="AS5" s="101"/>
      <c r="AT5" s="108"/>
      <c r="AU5" s="85"/>
      <c r="AV5" s="458">
        <v>40</v>
      </c>
      <c r="AW5" s="459"/>
      <c r="AX5" s="108" t="s">
        <v>141</v>
      </c>
      <c r="AY5" s="85"/>
      <c r="AZ5" s="496">
        <v>160</v>
      </c>
      <c r="BA5" s="497"/>
      <c r="BB5" s="108" t="s">
        <v>142</v>
      </c>
      <c r="BC5" s="85"/>
      <c r="BD5" s="91"/>
      <c r="BE5" s="92"/>
    </row>
    <row r="6" spans="1:57" s="93" customFormat="1" ht="20.25" customHeight="1" x14ac:dyDescent="0.4">
      <c r="A6" s="91"/>
      <c r="B6" s="105"/>
      <c r="C6" s="105"/>
      <c r="D6" s="105"/>
      <c r="E6" s="105"/>
      <c r="F6" s="105"/>
      <c r="G6" s="105"/>
      <c r="H6" s="105"/>
      <c r="I6" s="105"/>
      <c r="J6" s="103"/>
      <c r="K6" s="106"/>
      <c r="L6" s="107"/>
      <c r="M6" s="107"/>
      <c r="N6" s="107"/>
      <c r="O6" s="107"/>
      <c r="P6" s="105"/>
      <c r="Q6" s="101"/>
      <c r="R6" s="101"/>
      <c r="S6" s="85"/>
      <c r="T6" s="91"/>
      <c r="U6" s="91"/>
      <c r="V6" s="91"/>
      <c r="W6" s="91"/>
      <c r="X6" s="91"/>
      <c r="Y6" s="91"/>
      <c r="Z6" s="97"/>
      <c r="AA6" s="97"/>
      <c r="AB6" s="95"/>
      <c r="AC6" s="95"/>
      <c r="AD6" s="85"/>
      <c r="AE6" s="85"/>
      <c r="AF6" s="85"/>
      <c r="AG6" s="85"/>
      <c r="AH6" s="91"/>
      <c r="AI6" s="91"/>
      <c r="AJ6" s="85"/>
      <c r="AK6" s="85"/>
      <c r="AL6" s="85"/>
      <c r="AM6" s="85"/>
      <c r="AN6" s="85"/>
      <c r="AO6" s="85"/>
      <c r="AP6" s="85"/>
      <c r="AQ6" s="85" t="s">
        <v>143</v>
      </c>
      <c r="AR6" s="85"/>
      <c r="AS6" s="109"/>
      <c r="AT6" s="109"/>
      <c r="AU6" s="109"/>
      <c r="AV6" s="85"/>
      <c r="AW6" s="85"/>
      <c r="AX6" s="110"/>
      <c r="AY6" s="85"/>
      <c r="AZ6" s="458">
        <v>100</v>
      </c>
      <c r="BA6" s="459"/>
      <c r="BB6" s="108" t="s">
        <v>144</v>
      </c>
      <c r="BC6" s="85"/>
      <c r="BD6" s="91"/>
      <c r="BE6" s="92"/>
    </row>
    <row r="7" spans="1:57" s="93" customFormat="1" ht="20.25" customHeight="1" x14ac:dyDescent="0.4">
      <c r="A7" s="91"/>
      <c r="B7" s="105"/>
      <c r="C7" s="105"/>
      <c r="D7" s="105"/>
      <c r="E7" s="105"/>
      <c r="F7" s="105"/>
      <c r="G7" s="105"/>
      <c r="H7" s="105"/>
      <c r="I7" s="105"/>
      <c r="J7" s="105"/>
      <c r="K7" s="111"/>
      <c r="L7" s="111"/>
      <c r="M7" s="111"/>
      <c r="N7" s="105"/>
      <c r="O7" s="112"/>
      <c r="P7" s="113"/>
      <c r="Q7" s="113"/>
      <c r="R7" s="114"/>
      <c r="S7" s="109"/>
      <c r="T7" s="91"/>
      <c r="U7" s="91"/>
      <c r="V7" s="91"/>
      <c r="W7" s="91"/>
      <c r="X7" s="91"/>
      <c r="Y7" s="91"/>
      <c r="Z7" s="97"/>
      <c r="AA7" s="97"/>
      <c r="AB7" s="95"/>
      <c r="AC7" s="95"/>
      <c r="AD7" s="108"/>
      <c r="AE7" s="85"/>
      <c r="AF7" s="85"/>
      <c r="AG7" s="85"/>
      <c r="AH7" s="91"/>
      <c r="AI7" s="91"/>
      <c r="AJ7" s="91"/>
      <c r="AK7" s="91"/>
      <c r="AL7" s="85"/>
      <c r="AM7" s="85"/>
      <c r="AN7" s="115"/>
      <c r="AO7" s="110"/>
      <c r="AP7" s="110"/>
      <c r="AQ7" s="109"/>
      <c r="AR7" s="109"/>
      <c r="AS7" s="109"/>
      <c r="AT7" s="109"/>
      <c r="AU7" s="109"/>
      <c r="AV7" s="109"/>
      <c r="AW7" s="85" t="s">
        <v>145</v>
      </c>
      <c r="AX7" s="85"/>
      <c r="AY7" s="85"/>
      <c r="AZ7" s="460">
        <f>DAY(EOMONTH(DATE(X2,AB2,1),0))</f>
        <v>30</v>
      </c>
      <c r="BA7" s="461"/>
      <c r="BB7" s="108" t="s">
        <v>146</v>
      </c>
      <c r="BC7" s="91"/>
      <c r="BD7" s="91"/>
      <c r="BE7" s="92"/>
    </row>
    <row r="8" spans="1:57" ht="5.0999999999999996" customHeight="1" thickBot="1" x14ac:dyDescent="0.45">
      <c r="A8" s="116"/>
      <c r="B8" s="116"/>
      <c r="C8" s="117"/>
      <c r="D8" s="117"/>
      <c r="E8" s="116"/>
      <c r="F8" s="116"/>
      <c r="G8" s="116"/>
      <c r="H8" s="116"/>
      <c r="I8" s="116"/>
      <c r="J8" s="116"/>
      <c r="K8" s="116"/>
      <c r="L8" s="116"/>
      <c r="M8" s="116"/>
      <c r="N8" s="116"/>
      <c r="O8" s="116"/>
      <c r="P8" s="116"/>
      <c r="Q8" s="116"/>
      <c r="R8" s="116"/>
      <c r="S8" s="117"/>
      <c r="T8" s="116"/>
      <c r="U8" s="116"/>
      <c r="V8" s="116"/>
      <c r="W8" s="116"/>
      <c r="X8" s="116"/>
      <c r="Y8" s="116"/>
      <c r="Z8" s="116"/>
      <c r="AA8" s="116"/>
      <c r="AB8" s="116"/>
      <c r="AC8" s="116"/>
      <c r="AD8" s="116"/>
      <c r="AE8" s="116"/>
      <c r="AF8" s="116"/>
      <c r="AG8" s="116"/>
      <c r="AH8" s="116"/>
      <c r="AI8" s="116"/>
      <c r="AJ8" s="117"/>
      <c r="AK8" s="116"/>
      <c r="AL8" s="116"/>
      <c r="AM8" s="116"/>
      <c r="AN8" s="116"/>
      <c r="AO8" s="116"/>
      <c r="AP8" s="116"/>
      <c r="AQ8" s="116"/>
      <c r="AR8" s="116"/>
      <c r="AS8" s="116"/>
      <c r="AT8" s="116"/>
      <c r="AU8" s="116"/>
      <c r="AV8" s="116"/>
      <c r="AW8" s="116"/>
      <c r="AX8" s="116"/>
      <c r="AY8" s="116"/>
      <c r="AZ8" s="116"/>
      <c r="BA8" s="116"/>
      <c r="BB8" s="116"/>
      <c r="BC8" s="118"/>
      <c r="BD8" s="118"/>
      <c r="BE8" s="119"/>
    </row>
    <row r="9" spans="1:57" ht="20.25" customHeight="1" thickBot="1" x14ac:dyDescent="0.45">
      <c r="A9" s="116"/>
      <c r="B9" s="462" t="s">
        <v>147</v>
      </c>
      <c r="C9" s="465" t="s">
        <v>148</v>
      </c>
      <c r="D9" s="466"/>
      <c r="E9" s="471" t="s">
        <v>149</v>
      </c>
      <c r="F9" s="466"/>
      <c r="G9" s="471" t="s">
        <v>150</v>
      </c>
      <c r="H9" s="465"/>
      <c r="I9" s="465"/>
      <c r="J9" s="465"/>
      <c r="K9" s="466"/>
      <c r="L9" s="471" t="s">
        <v>151</v>
      </c>
      <c r="M9" s="465"/>
      <c r="N9" s="465"/>
      <c r="O9" s="474"/>
      <c r="P9" s="477" t="s">
        <v>152</v>
      </c>
      <c r="Q9" s="478"/>
      <c r="R9" s="478"/>
      <c r="S9" s="478"/>
      <c r="T9" s="478"/>
      <c r="U9" s="478"/>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9" t="str">
        <f>IF(AZ3="４週","(10)1～4週目の勤務時間数合計","(10)1か月の勤務時間数合計")</f>
        <v>(10)1～4週目の勤務時間数合計</v>
      </c>
      <c r="AV9" s="480"/>
      <c r="AW9" s="479" t="s">
        <v>153</v>
      </c>
      <c r="AX9" s="480"/>
      <c r="AY9" s="487" t="s">
        <v>154</v>
      </c>
      <c r="AZ9" s="487"/>
      <c r="BA9" s="487"/>
      <c r="BB9" s="487"/>
      <c r="BC9" s="487"/>
      <c r="BD9" s="487"/>
    </row>
    <row r="10" spans="1:57" ht="20.25" customHeight="1" thickBot="1" x14ac:dyDescent="0.45">
      <c r="A10" s="116"/>
      <c r="B10" s="463"/>
      <c r="C10" s="467"/>
      <c r="D10" s="468"/>
      <c r="E10" s="472"/>
      <c r="F10" s="468"/>
      <c r="G10" s="472"/>
      <c r="H10" s="467"/>
      <c r="I10" s="467"/>
      <c r="J10" s="467"/>
      <c r="K10" s="468"/>
      <c r="L10" s="472"/>
      <c r="M10" s="467"/>
      <c r="N10" s="467"/>
      <c r="O10" s="475"/>
      <c r="P10" s="489" t="s">
        <v>155</v>
      </c>
      <c r="Q10" s="490"/>
      <c r="R10" s="490"/>
      <c r="S10" s="490"/>
      <c r="T10" s="490"/>
      <c r="U10" s="490"/>
      <c r="V10" s="491"/>
      <c r="W10" s="489" t="s">
        <v>156</v>
      </c>
      <c r="X10" s="490"/>
      <c r="Y10" s="490"/>
      <c r="Z10" s="490"/>
      <c r="AA10" s="490"/>
      <c r="AB10" s="490"/>
      <c r="AC10" s="491"/>
      <c r="AD10" s="489" t="s">
        <v>157</v>
      </c>
      <c r="AE10" s="490"/>
      <c r="AF10" s="490"/>
      <c r="AG10" s="490"/>
      <c r="AH10" s="490"/>
      <c r="AI10" s="490"/>
      <c r="AJ10" s="491"/>
      <c r="AK10" s="489" t="s">
        <v>158</v>
      </c>
      <c r="AL10" s="490"/>
      <c r="AM10" s="490"/>
      <c r="AN10" s="490"/>
      <c r="AO10" s="490"/>
      <c r="AP10" s="490"/>
      <c r="AQ10" s="491"/>
      <c r="AR10" s="489" t="s">
        <v>159</v>
      </c>
      <c r="AS10" s="490"/>
      <c r="AT10" s="491"/>
      <c r="AU10" s="481"/>
      <c r="AV10" s="482"/>
      <c r="AW10" s="481"/>
      <c r="AX10" s="482"/>
      <c r="AY10" s="487"/>
      <c r="AZ10" s="487"/>
      <c r="BA10" s="487"/>
      <c r="BB10" s="487"/>
      <c r="BC10" s="487"/>
      <c r="BD10" s="487"/>
    </row>
    <row r="11" spans="1:57" ht="20.25" customHeight="1" thickBot="1" x14ac:dyDescent="0.45">
      <c r="A11" s="116"/>
      <c r="B11" s="463"/>
      <c r="C11" s="467"/>
      <c r="D11" s="468"/>
      <c r="E11" s="472"/>
      <c r="F11" s="468"/>
      <c r="G11" s="472"/>
      <c r="H11" s="467"/>
      <c r="I11" s="467"/>
      <c r="J11" s="467"/>
      <c r="K11" s="468"/>
      <c r="L11" s="472"/>
      <c r="M11" s="467"/>
      <c r="N11" s="467"/>
      <c r="O11" s="475"/>
      <c r="P11" s="121">
        <f>DAY(DATE($X$2,$AB$2,1))</f>
        <v>1</v>
      </c>
      <c r="Q11" s="122">
        <f>DAY(DATE($X$2,$AB$2,2))</f>
        <v>2</v>
      </c>
      <c r="R11" s="122">
        <f>DAY(DATE($X$2,$AB$2,3))</f>
        <v>3</v>
      </c>
      <c r="S11" s="122">
        <f>DAY(DATE($X$2,$AB$2,4))</f>
        <v>4</v>
      </c>
      <c r="T11" s="122">
        <f>DAY(DATE($X$2,$AB$2,5))</f>
        <v>5</v>
      </c>
      <c r="U11" s="122">
        <f>DAY(DATE($X$2,$AB$2,6))</f>
        <v>6</v>
      </c>
      <c r="V11" s="123">
        <f>DAY(DATE($X$2,$AB$2,7))</f>
        <v>7</v>
      </c>
      <c r="W11" s="121">
        <f>DAY(DATE($X$2,$AB$2,8))</f>
        <v>8</v>
      </c>
      <c r="X11" s="122">
        <f>DAY(DATE($X$2,$AB$2,9))</f>
        <v>9</v>
      </c>
      <c r="Y11" s="122">
        <f>DAY(DATE($X$2,$AB$2,10))</f>
        <v>10</v>
      </c>
      <c r="Z11" s="122">
        <f>DAY(DATE($X$2,$AB$2,11))</f>
        <v>11</v>
      </c>
      <c r="AA11" s="122">
        <f>DAY(DATE($X$2,$AB$2,12))</f>
        <v>12</v>
      </c>
      <c r="AB11" s="122">
        <f>DAY(DATE($X$2,$AB$2,13))</f>
        <v>13</v>
      </c>
      <c r="AC11" s="123">
        <f>DAY(DATE($X$2,$AB$2,14))</f>
        <v>14</v>
      </c>
      <c r="AD11" s="121">
        <f>DAY(DATE($X$2,$AB$2,15))</f>
        <v>15</v>
      </c>
      <c r="AE11" s="122">
        <f>DAY(DATE($X$2,$AB$2,16))</f>
        <v>16</v>
      </c>
      <c r="AF11" s="122">
        <f>DAY(DATE($X$2,$AB$2,17))</f>
        <v>17</v>
      </c>
      <c r="AG11" s="122">
        <f>DAY(DATE($X$2,$AB$2,18))</f>
        <v>18</v>
      </c>
      <c r="AH11" s="122">
        <f>DAY(DATE($X$2,$AB$2,19))</f>
        <v>19</v>
      </c>
      <c r="AI11" s="122">
        <f>DAY(DATE($X$2,$AB$2,20))</f>
        <v>20</v>
      </c>
      <c r="AJ11" s="123">
        <f>DAY(DATE($X$2,$AB$2,21))</f>
        <v>21</v>
      </c>
      <c r="AK11" s="121">
        <f>DAY(DATE($X$2,$AB$2,22))</f>
        <v>22</v>
      </c>
      <c r="AL11" s="122">
        <f>DAY(DATE($X$2,$AB$2,23))</f>
        <v>23</v>
      </c>
      <c r="AM11" s="122">
        <f>DAY(DATE($X$2,$AB$2,24))</f>
        <v>24</v>
      </c>
      <c r="AN11" s="122">
        <f>DAY(DATE($X$2,$AB$2,25))</f>
        <v>25</v>
      </c>
      <c r="AO11" s="122">
        <f>DAY(DATE($X$2,$AB$2,26))</f>
        <v>26</v>
      </c>
      <c r="AP11" s="122">
        <f>DAY(DATE($X$2,$AB$2,27))</f>
        <v>27</v>
      </c>
      <c r="AQ11" s="123">
        <f>DAY(DATE($X$2,$AB$2,28))</f>
        <v>28</v>
      </c>
      <c r="AR11" s="121" t="str">
        <f>IF(AZ3="暦月",IF(DAY(DATE($X$2,$AB$2,29))=29,29,""),"")</f>
        <v/>
      </c>
      <c r="AS11" s="122" t="str">
        <f>IF(AZ3="暦月",IF(DAY(DATE($X$2,$AB$2,30))=30,30,""),"")</f>
        <v/>
      </c>
      <c r="AT11" s="123" t="str">
        <f>IF(AZ3="暦月",IF(DAY(DATE($X$2,$AB$2,31))=31,31,""),"")</f>
        <v/>
      </c>
      <c r="AU11" s="481"/>
      <c r="AV11" s="482"/>
      <c r="AW11" s="481"/>
      <c r="AX11" s="482"/>
      <c r="AY11" s="487"/>
      <c r="AZ11" s="487"/>
      <c r="BA11" s="487"/>
      <c r="BB11" s="487"/>
      <c r="BC11" s="487"/>
      <c r="BD11" s="487"/>
    </row>
    <row r="12" spans="1:57" ht="20.25" hidden="1" customHeight="1" thickBot="1" x14ac:dyDescent="0.45">
      <c r="A12" s="116"/>
      <c r="B12" s="463"/>
      <c r="C12" s="467"/>
      <c r="D12" s="468"/>
      <c r="E12" s="472"/>
      <c r="F12" s="468"/>
      <c r="G12" s="472"/>
      <c r="H12" s="467"/>
      <c r="I12" s="467"/>
      <c r="J12" s="467"/>
      <c r="K12" s="468"/>
      <c r="L12" s="472"/>
      <c r="M12" s="467"/>
      <c r="N12" s="467"/>
      <c r="O12" s="475"/>
      <c r="P12" s="121">
        <f>WEEKDAY(DATE($X$2,$AB$2,1))</f>
        <v>2</v>
      </c>
      <c r="Q12" s="122">
        <f>WEEKDAY(DATE($X$2,$AB$2,2))</f>
        <v>3</v>
      </c>
      <c r="R12" s="122">
        <f>WEEKDAY(DATE($X$2,$AB$2,3))</f>
        <v>4</v>
      </c>
      <c r="S12" s="122">
        <f>WEEKDAY(DATE($X$2,$AB$2,4))</f>
        <v>5</v>
      </c>
      <c r="T12" s="122">
        <f>WEEKDAY(DATE($X$2,$AB$2,5))</f>
        <v>6</v>
      </c>
      <c r="U12" s="122">
        <f>WEEKDAY(DATE($X$2,$AB$2,6))</f>
        <v>7</v>
      </c>
      <c r="V12" s="123">
        <f>WEEKDAY(DATE($X$2,$AB$2,7))</f>
        <v>1</v>
      </c>
      <c r="W12" s="121">
        <f>WEEKDAY(DATE($X$2,$AB$2,8))</f>
        <v>2</v>
      </c>
      <c r="X12" s="122">
        <f>WEEKDAY(DATE($X$2,$AB$2,9))</f>
        <v>3</v>
      </c>
      <c r="Y12" s="122">
        <f>WEEKDAY(DATE($X$2,$AB$2,10))</f>
        <v>4</v>
      </c>
      <c r="Z12" s="122">
        <f>WEEKDAY(DATE($X$2,$AB$2,11))</f>
        <v>5</v>
      </c>
      <c r="AA12" s="122">
        <f>WEEKDAY(DATE($X$2,$AB$2,12))</f>
        <v>6</v>
      </c>
      <c r="AB12" s="122">
        <f>WEEKDAY(DATE($X$2,$AB$2,13))</f>
        <v>7</v>
      </c>
      <c r="AC12" s="123">
        <f>WEEKDAY(DATE($X$2,$AB$2,14))</f>
        <v>1</v>
      </c>
      <c r="AD12" s="121">
        <f>WEEKDAY(DATE($X$2,$AB$2,15))</f>
        <v>2</v>
      </c>
      <c r="AE12" s="122">
        <f>WEEKDAY(DATE($X$2,$AB$2,16))</f>
        <v>3</v>
      </c>
      <c r="AF12" s="122">
        <f>WEEKDAY(DATE($X$2,$AB$2,17))</f>
        <v>4</v>
      </c>
      <c r="AG12" s="122">
        <f>WEEKDAY(DATE($X$2,$AB$2,18))</f>
        <v>5</v>
      </c>
      <c r="AH12" s="122">
        <f>WEEKDAY(DATE($X$2,$AB$2,19))</f>
        <v>6</v>
      </c>
      <c r="AI12" s="122">
        <f>WEEKDAY(DATE($X$2,$AB$2,20))</f>
        <v>7</v>
      </c>
      <c r="AJ12" s="123">
        <f>WEEKDAY(DATE($X$2,$AB$2,21))</f>
        <v>1</v>
      </c>
      <c r="AK12" s="121">
        <f>WEEKDAY(DATE($X$2,$AB$2,22))</f>
        <v>2</v>
      </c>
      <c r="AL12" s="122">
        <f>WEEKDAY(DATE($X$2,$AB$2,23))</f>
        <v>3</v>
      </c>
      <c r="AM12" s="122">
        <f>WEEKDAY(DATE($X$2,$AB$2,24))</f>
        <v>4</v>
      </c>
      <c r="AN12" s="122">
        <f>WEEKDAY(DATE($X$2,$AB$2,25))</f>
        <v>5</v>
      </c>
      <c r="AO12" s="122">
        <f>WEEKDAY(DATE($X$2,$AB$2,26))</f>
        <v>6</v>
      </c>
      <c r="AP12" s="122">
        <f>WEEKDAY(DATE($X$2,$AB$2,27))</f>
        <v>7</v>
      </c>
      <c r="AQ12" s="123">
        <f>WEEKDAY(DATE($X$2,$AB$2,28))</f>
        <v>1</v>
      </c>
      <c r="AR12" s="121">
        <f>IF(AR11=29,WEEKDAY(DATE($X$2,$AB$2,29)),0)</f>
        <v>0</v>
      </c>
      <c r="AS12" s="122">
        <f>IF(AS11=30,WEEKDAY(DATE($X$2,$AB$2,30)),0)</f>
        <v>0</v>
      </c>
      <c r="AT12" s="123">
        <f>IF(AT11=31,WEEKDAY(DATE($X$2,$AB$2,31)),0)</f>
        <v>0</v>
      </c>
      <c r="AU12" s="483"/>
      <c r="AV12" s="484"/>
      <c r="AW12" s="483"/>
      <c r="AX12" s="484"/>
      <c r="AY12" s="488"/>
      <c r="AZ12" s="488"/>
      <c r="BA12" s="488"/>
      <c r="BB12" s="488"/>
      <c r="BC12" s="488"/>
      <c r="BD12" s="488"/>
    </row>
    <row r="13" spans="1:57" ht="20.25" customHeight="1" thickBot="1" x14ac:dyDescent="0.45">
      <c r="A13" s="116"/>
      <c r="B13" s="464"/>
      <c r="C13" s="469"/>
      <c r="D13" s="470"/>
      <c r="E13" s="473"/>
      <c r="F13" s="470"/>
      <c r="G13" s="473"/>
      <c r="H13" s="469"/>
      <c r="I13" s="469"/>
      <c r="J13" s="469"/>
      <c r="K13" s="470"/>
      <c r="L13" s="473"/>
      <c r="M13" s="469"/>
      <c r="N13" s="469"/>
      <c r="O13" s="476"/>
      <c r="P13" s="124" t="str">
        <f>IF(P12=1,"日",IF(P12=2,"月",IF(P12=3,"火",IF(P12=4,"水",IF(P12=5,"木",IF(P12=6,"金","土"))))))</f>
        <v>月</v>
      </c>
      <c r="Q13" s="125" t="str">
        <f t="shared" ref="Q13:AQ13" si="0">IF(Q12=1,"日",IF(Q12=2,"月",IF(Q12=3,"火",IF(Q12=4,"水",IF(Q12=5,"木",IF(Q12=6,"金","土"))))))</f>
        <v>火</v>
      </c>
      <c r="R13" s="125" t="str">
        <f t="shared" si="0"/>
        <v>水</v>
      </c>
      <c r="S13" s="125" t="str">
        <f t="shared" si="0"/>
        <v>木</v>
      </c>
      <c r="T13" s="125" t="str">
        <f t="shared" si="0"/>
        <v>金</v>
      </c>
      <c r="U13" s="125" t="str">
        <f t="shared" si="0"/>
        <v>土</v>
      </c>
      <c r="V13" s="126" t="str">
        <f t="shared" si="0"/>
        <v>日</v>
      </c>
      <c r="W13" s="124" t="str">
        <f t="shared" si="0"/>
        <v>月</v>
      </c>
      <c r="X13" s="125" t="str">
        <f t="shared" si="0"/>
        <v>火</v>
      </c>
      <c r="Y13" s="125" t="str">
        <f t="shared" si="0"/>
        <v>水</v>
      </c>
      <c r="Z13" s="125" t="str">
        <f t="shared" si="0"/>
        <v>木</v>
      </c>
      <c r="AA13" s="125" t="str">
        <f t="shared" si="0"/>
        <v>金</v>
      </c>
      <c r="AB13" s="125" t="str">
        <f t="shared" si="0"/>
        <v>土</v>
      </c>
      <c r="AC13" s="126" t="str">
        <f t="shared" si="0"/>
        <v>日</v>
      </c>
      <c r="AD13" s="124" t="str">
        <f t="shared" si="0"/>
        <v>月</v>
      </c>
      <c r="AE13" s="125" t="str">
        <f t="shared" si="0"/>
        <v>火</v>
      </c>
      <c r="AF13" s="125" t="str">
        <f t="shared" si="0"/>
        <v>水</v>
      </c>
      <c r="AG13" s="125" t="str">
        <f t="shared" si="0"/>
        <v>木</v>
      </c>
      <c r="AH13" s="125" t="str">
        <f t="shared" si="0"/>
        <v>金</v>
      </c>
      <c r="AI13" s="125" t="str">
        <f t="shared" si="0"/>
        <v>土</v>
      </c>
      <c r="AJ13" s="126" t="str">
        <f t="shared" si="0"/>
        <v>日</v>
      </c>
      <c r="AK13" s="124" t="str">
        <f t="shared" si="0"/>
        <v>月</v>
      </c>
      <c r="AL13" s="125" t="str">
        <f t="shared" si="0"/>
        <v>火</v>
      </c>
      <c r="AM13" s="125" t="str">
        <f t="shared" si="0"/>
        <v>水</v>
      </c>
      <c r="AN13" s="125" t="str">
        <f t="shared" si="0"/>
        <v>木</v>
      </c>
      <c r="AO13" s="125" t="str">
        <f t="shared" si="0"/>
        <v>金</v>
      </c>
      <c r="AP13" s="125" t="str">
        <f t="shared" si="0"/>
        <v>土</v>
      </c>
      <c r="AQ13" s="126" t="str">
        <f t="shared" si="0"/>
        <v>日</v>
      </c>
      <c r="AR13" s="125" t="str">
        <f>IF(AR12=1,"日",IF(AR12=2,"月",IF(AR12=3,"火",IF(AR12=4,"水",IF(AR12=5,"木",IF(AR12=6,"金",IF(AR12=0,"","土")))))))</f>
        <v/>
      </c>
      <c r="AS13" s="125" t="str">
        <f>IF(AS12=1,"日",IF(AS12=2,"月",IF(AS12=3,"火",IF(AS12=4,"水",IF(AS12=5,"木",IF(AS12=6,"金",IF(AS12=0,"","土")))))))</f>
        <v/>
      </c>
      <c r="AT13" s="125" t="str">
        <f>IF(AT12=1,"日",IF(AT12=2,"月",IF(AT12=3,"火",IF(AT12=4,"水",IF(AT12=5,"木",IF(AT12=6,"金",IF(AT12=0,"","土")))))))</f>
        <v/>
      </c>
      <c r="AU13" s="485"/>
      <c r="AV13" s="486"/>
      <c r="AW13" s="485"/>
      <c r="AX13" s="486"/>
      <c r="AY13" s="488"/>
      <c r="AZ13" s="488"/>
      <c r="BA13" s="488"/>
      <c r="BB13" s="488"/>
      <c r="BC13" s="488"/>
      <c r="BD13" s="488"/>
    </row>
    <row r="14" spans="1:57" ht="39.950000000000003" customHeight="1" x14ac:dyDescent="0.4">
      <c r="A14" s="116"/>
      <c r="B14" s="127">
        <v>1</v>
      </c>
      <c r="C14" s="444" t="s">
        <v>160</v>
      </c>
      <c r="D14" s="445"/>
      <c r="E14" s="446" t="s">
        <v>161</v>
      </c>
      <c r="F14" s="447"/>
      <c r="G14" s="448" t="s">
        <v>162</v>
      </c>
      <c r="H14" s="449"/>
      <c r="I14" s="449"/>
      <c r="J14" s="449"/>
      <c r="K14" s="450"/>
      <c r="L14" s="451" t="s">
        <v>163</v>
      </c>
      <c r="M14" s="452"/>
      <c r="N14" s="452"/>
      <c r="O14" s="453"/>
      <c r="P14" s="128">
        <v>8</v>
      </c>
      <c r="Q14" s="129">
        <v>8</v>
      </c>
      <c r="R14" s="129"/>
      <c r="S14" s="129"/>
      <c r="T14" s="129">
        <v>8</v>
      </c>
      <c r="U14" s="129">
        <v>8</v>
      </c>
      <c r="V14" s="130">
        <v>8</v>
      </c>
      <c r="W14" s="128">
        <v>8</v>
      </c>
      <c r="X14" s="129">
        <v>8</v>
      </c>
      <c r="Y14" s="129"/>
      <c r="Z14" s="129"/>
      <c r="AA14" s="129">
        <v>8</v>
      </c>
      <c r="AB14" s="129">
        <v>8</v>
      </c>
      <c r="AC14" s="130">
        <v>8</v>
      </c>
      <c r="AD14" s="128">
        <v>8</v>
      </c>
      <c r="AE14" s="129">
        <v>8</v>
      </c>
      <c r="AF14" s="129"/>
      <c r="AG14" s="129"/>
      <c r="AH14" s="129">
        <v>8</v>
      </c>
      <c r="AI14" s="129">
        <v>8</v>
      </c>
      <c r="AJ14" s="130">
        <v>8</v>
      </c>
      <c r="AK14" s="128">
        <v>8</v>
      </c>
      <c r="AL14" s="129">
        <v>8</v>
      </c>
      <c r="AM14" s="129"/>
      <c r="AN14" s="129"/>
      <c r="AO14" s="129">
        <v>8</v>
      </c>
      <c r="AP14" s="129">
        <v>8</v>
      </c>
      <c r="AQ14" s="130">
        <v>8</v>
      </c>
      <c r="AR14" s="128"/>
      <c r="AS14" s="129"/>
      <c r="AT14" s="130"/>
      <c r="AU14" s="454">
        <f>IF($AZ$3="４週",SUM(P14:AQ14),IF($AZ$3="暦月",SUM(P14:AT14),""))</f>
        <v>160</v>
      </c>
      <c r="AV14" s="455"/>
      <c r="AW14" s="456">
        <f t="shared" ref="AW14:AW31" si="1">IF($AZ$3="４週",AU14/4,IF($AZ$3="暦月",AU14/($AZ$7/7),""))</f>
        <v>40</v>
      </c>
      <c r="AX14" s="457"/>
      <c r="AY14" s="441"/>
      <c r="AZ14" s="442"/>
      <c r="BA14" s="442"/>
      <c r="BB14" s="442"/>
      <c r="BC14" s="442"/>
      <c r="BD14" s="443"/>
    </row>
    <row r="15" spans="1:57" ht="39.950000000000003" customHeight="1" x14ac:dyDescent="0.4">
      <c r="A15" s="116"/>
      <c r="B15" s="131">
        <f t="shared" ref="B15:B31" si="2">B14+1</f>
        <v>2</v>
      </c>
      <c r="C15" s="427" t="s">
        <v>164</v>
      </c>
      <c r="D15" s="428"/>
      <c r="E15" s="429" t="s">
        <v>161</v>
      </c>
      <c r="F15" s="430"/>
      <c r="G15" s="431" t="s">
        <v>162</v>
      </c>
      <c r="H15" s="432"/>
      <c r="I15" s="432"/>
      <c r="J15" s="432"/>
      <c r="K15" s="433"/>
      <c r="L15" s="434" t="s">
        <v>165</v>
      </c>
      <c r="M15" s="435"/>
      <c r="N15" s="435"/>
      <c r="O15" s="436"/>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437">
        <f>IF($AZ$3="４週",SUM(P15:AQ15),IF($AZ$3="暦月",SUM(P15:AT15),""))</f>
        <v>160</v>
      </c>
      <c r="AV15" s="438"/>
      <c r="AW15" s="439">
        <f t="shared" si="1"/>
        <v>40</v>
      </c>
      <c r="AX15" s="440"/>
      <c r="AY15" s="407"/>
      <c r="AZ15" s="408"/>
      <c r="BA15" s="408"/>
      <c r="BB15" s="408"/>
      <c r="BC15" s="408"/>
      <c r="BD15" s="409"/>
    </row>
    <row r="16" spans="1:57" ht="39.950000000000003" customHeight="1" x14ac:dyDescent="0.4">
      <c r="A16" s="116"/>
      <c r="B16" s="131">
        <f t="shared" si="2"/>
        <v>3</v>
      </c>
      <c r="C16" s="427" t="s">
        <v>164</v>
      </c>
      <c r="D16" s="428"/>
      <c r="E16" s="429" t="s">
        <v>161</v>
      </c>
      <c r="F16" s="430"/>
      <c r="G16" s="431" t="s">
        <v>164</v>
      </c>
      <c r="H16" s="432"/>
      <c r="I16" s="432"/>
      <c r="J16" s="432"/>
      <c r="K16" s="433"/>
      <c r="L16" s="434" t="s">
        <v>166</v>
      </c>
      <c r="M16" s="435"/>
      <c r="N16" s="435"/>
      <c r="O16" s="436"/>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437">
        <f>IF($AZ$3="４週",SUM(P16:AQ16),IF($AZ$3="暦月",SUM(P16:AT16),""))</f>
        <v>160</v>
      </c>
      <c r="AV16" s="438"/>
      <c r="AW16" s="439">
        <f t="shared" si="1"/>
        <v>40</v>
      </c>
      <c r="AX16" s="440"/>
      <c r="AY16" s="407"/>
      <c r="AZ16" s="408"/>
      <c r="BA16" s="408"/>
      <c r="BB16" s="408"/>
      <c r="BC16" s="408"/>
      <c r="BD16" s="409"/>
    </row>
    <row r="17" spans="1:56" ht="39.950000000000003" customHeight="1" x14ac:dyDescent="0.4">
      <c r="A17" s="116"/>
      <c r="B17" s="131">
        <f t="shared" si="2"/>
        <v>4</v>
      </c>
      <c r="C17" s="427" t="s">
        <v>164</v>
      </c>
      <c r="D17" s="428"/>
      <c r="E17" s="429" t="s">
        <v>161</v>
      </c>
      <c r="F17" s="430"/>
      <c r="G17" s="431" t="s">
        <v>164</v>
      </c>
      <c r="H17" s="432"/>
      <c r="I17" s="432"/>
      <c r="J17" s="432"/>
      <c r="K17" s="433"/>
      <c r="L17" s="434" t="s">
        <v>167</v>
      </c>
      <c r="M17" s="435"/>
      <c r="N17" s="435"/>
      <c r="O17" s="436"/>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437">
        <f>IF($AZ$3="４週",SUM(P17:AQ17),IF($AZ$3="暦月",SUM(P17:AT17),""))</f>
        <v>160</v>
      </c>
      <c r="AV17" s="438"/>
      <c r="AW17" s="439">
        <f t="shared" si="1"/>
        <v>40</v>
      </c>
      <c r="AX17" s="440"/>
      <c r="AY17" s="407"/>
      <c r="AZ17" s="408"/>
      <c r="BA17" s="408"/>
      <c r="BB17" s="408"/>
      <c r="BC17" s="408"/>
      <c r="BD17" s="409"/>
    </row>
    <row r="18" spans="1:56" ht="39.950000000000003" customHeight="1" x14ac:dyDescent="0.4">
      <c r="A18" s="116"/>
      <c r="B18" s="131">
        <f t="shared" si="2"/>
        <v>5</v>
      </c>
      <c r="C18" s="427" t="s">
        <v>164</v>
      </c>
      <c r="D18" s="428"/>
      <c r="E18" s="429" t="s">
        <v>168</v>
      </c>
      <c r="F18" s="430"/>
      <c r="G18" s="431" t="s">
        <v>164</v>
      </c>
      <c r="H18" s="432"/>
      <c r="I18" s="432"/>
      <c r="J18" s="432"/>
      <c r="K18" s="433"/>
      <c r="L18" s="434" t="s">
        <v>169</v>
      </c>
      <c r="M18" s="435"/>
      <c r="N18" s="435"/>
      <c r="O18" s="436"/>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437">
        <f t="shared" ref="AU18:AU31" si="3">IF($AZ$3="４週",SUM(P18:AQ18),IF($AZ$3="暦月",SUM(P18:AT18),""))</f>
        <v>80</v>
      </c>
      <c r="AV18" s="438"/>
      <c r="AW18" s="439">
        <f t="shared" si="1"/>
        <v>20</v>
      </c>
      <c r="AX18" s="440"/>
      <c r="AY18" s="407"/>
      <c r="AZ18" s="408"/>
      <c r="BA18" s="408"/>
      <c r="BB18" s="408"/>
      <c r="BC18" s="408"/>
      <c r="BD18" s="409"/>
    </row>
    <row r="19" spans="1:56" ht="39.950000000000003" customHeight="1" x14ac:dyDescent="0.4">
      <c r="A19" s="116"/>
      <c r="B19" s="131">
        <f t="shared" si="2"/>
        <v>6</v>
      </c>
      <c r="C19" s="427"/>
      <c r="D19" s="428"/>
      <c r="E19" s="429"/>
      <c r="F19" s="430"/>
      <c r="G19" s="431"/>
      <c r="H19" s="432"/>
      <c r="I19" s="432"/>
      <c r="J19" s="432"/>
      <c r="K19" s="433"/>
      <c r="L19" s="434"/>
      <c r="M19" s="435"/>
      <c r="N19" s="435"/>
      <c r="O19" s="436"/>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437">
        <f t="shared" si="3"/>
        <v>0</v>
      </c>
      <c r="AV19" s="438"/>
      <c r="AW19" s="439">
        <f t="shared" si="1"/>
        <v>0</v>
      </c>
      <c r="AX19" s="440"/>
      <c r="AY19" s="407"/>
      <c r="AZ19" s="408"/>
      <c r="BA19" s="408"/>
      <c r="BB19" s="408"/>
      <c r="BC19" s="408"/>
      <c r="BD19" s="409"/>
    </row>
    <row r="20" spans="1:56" ht="39.950000000000003" customHeight="1" x14ac:dyDescent="0.4">
      <c r="A20" s="116"/>
      <c r="B20" s="131">
        <f t="shared" si="2"/>
        <v>7</v>
      </c>
      <c r="C20" s="427"/>
      <c r="D20" s="428"/>
      <c r="E20" s="429"/>
      <c r="F20" s="430"/>
      <c r="G20" s="431"/>
      <c r="H20" s="432"/>
      <c r="I20" s="432"/>
      <c r="J20" s="432"/>
      <c r="K20" s="433"/>
      <c r="L20" s="434"/>
      <c r="M20" s="435"/>
      <c r="N20" s="435"/>
      <c r="O20" s="436"/>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437">
        <f>IF($AZ$3="４週",SUM(P20:AQ20),IF($AZ$3="暦月",SUM(P20:AT20),""))</f>
        <v>0</v>
      </c>
      <c r="AV20" s="438"/>
      <c r="AW20" s="439">
        <f t="shared" si="1"/>
        <v>0</v>
      </c>
      <c r="AX20" s="440"/>
      <c r="AY20" s="407"/>
      <c r="AZ20" s="408"/>
      <c r="BA20" s="408"/>
      <c r="BB20" s="408"/>
      <c r="BC20" s="408"/>
      <c r="BD20" s="409"/>
    </row>
    <row r="21" spans="1:56" ht="39.950000000000003" customHeight="1" x14ac:dyDescent="0.4">
      <c r="A21" s="116"/>
      <c r="B21" s="131">
        <f t="shared" si="2"/>
        <v>8</v>
      </c>
      <c r="C21" s="427"/>
      <c r="D21" s="428"/>
      <c r="E21" s="429"/>
      <c r="F21" s="430"/>
      <c r="G21" s="431"/>
      <c r="H21" s="432"/>
      <c r="I21" s="432"/>
      <c r="J21" s="432"/>
      <c r="K21" s="433"/>
      <c r="L21" s="434"/>
      <c r="M21" s="435"/>
      <c r="N21" s="435"/>
      <c r="O21" s="436"/>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437">
        <f t="shared" si="3"/>
        <v>0</v>
      </c>
      <c r="AV21" s="438"/>
      <c r="AW21" s="439">
        <f t="shared" si="1"/>
        <v>0</v>
      </c>
      <c r="AX21" s="440"/>
      <c r="AY21" s="407"/>
      <c r="AZ21" s="408"/>
      <c r="BA21" s="408"/>
      <c r="BB21" s="408"/>
      <c r="BC21" s="408"/>
      <c r="BD21" s="409"/>
    </row>
    <row r="22" spans="1:56" ht="39.950000000000003" customHeight="1" x14ac:dyDescent="0.4">
      <c r="A22" s="116"/>
      <c r="B22" s="131">
        <f t="shared" si="2"/>
        <v>9</v>
      </c>
      <c r="C22" s="427"/>
      <c r="D22" s="428"/>
      <c r="E22" s="429"/>
      <c r="F22" s="430"/>
      <c r="G22" s="431"/>
      <c r="H22" s="432"/>
      <c r="I22" s="432"/>
      <c r="J22" s="432"/>
      <c r="K22" s="433"/>
      <c r="L22" s="434"/>
      <c r="M22" s="435"/>
      <c r="N22" s="435"/>
      <c r="O22" s="436"/>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437">
        <f t="shared" si="3"/>
        <v>0</v>
      </c>
      <c r="AV22" s="438"/>
      <c r="AW22" s="439">
        <f t="shared" si="1"/>
        <v>0</v>
      </c>
      <c r="AX22" s="440"/>
      <c r="AY22" s="407"/>
      <c r="AZ22" s="408"/>
      <c r="BA22" s="408"/>
      <c r="BB22" s="408"/>
      <c r="BC22" s="408"/>
      <c r="BD22" s="409"/>
    </row>
    <row r="23" spans="1:56" ht="39.950000000000003" customHeight="1" x14ac:dyDescent="0.4">
      <c r="A23" s="116"/>
      <c r="B23" s="131">
        <f t="shared" si="2"/>
        <v>10</v>
      </c>
      <c r="C23" s="427"/>
      <c r="D23" s="428"/>
      <c r="E23" s="429"/>
      <c r="F23" s="430"/>
      <c r="G23" s="431"/>
      <c r="H23" s="432"/>
      <c r="I23" s="432"/>
      <c r="J23" s="432"/>
      <c r="K23" s="433"/>
      <c r="L23" s="434"/>
      <c r="M23" s="435"/>
      <c r="N23" s="435"/>
      <c r="O23" s="436"/>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437">
        <f t="shared" si="3"/>
        <v>0</v>
      </c>
      <c r="AV23" s="438"/>
      <c r="AW23" s="439">
        <f t="shared" si="1"/>
        <v>0</v>
      </c>
      <c r="AX23" s="440"/>
      <c r="AY23" s="407"/>
      <c r="AZ23" s="408"/>
      <c r="BA23" s="408"/>
      <c r="BB23" s="408"/>
      <c r="BC23" s="408"/>
      <c r="BD23" s="409"/>
    </row>
    <row r="24" spans="1:56" ht="39.950000000000003" customHeight="1" x14ac:dyDescent="0.4">
      <c r="A24" s="116"/>
      <c r="B24" s="131">
        <f t="shared" si="2"/>
        <v>11</v>
      </c>
      <c r="C24" s="427"/>
      <c r="D24" s="428"/>
      <c r="E24" s="429"/>
      <c r="F24" s="430"/>
      <c r="G24" s="431"/>
      <c r="H24" s="432"/>
      <c r="I24" s="432"/>
      <c r="J24" s="432"/>
      <c r="K24" s="433"/>
      <c r="L24" s="434"/>
      <c r="M24" s="435"/>
      <c r="N24" s="435"/>
      <c r="O24" s="436"/>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437">
        <f t="shared" si="3"/>
        <v>0</v>
      </c>
      <c r="AV24" s="438"/>
      <c r="AW24" s="439">
        <f t="shared" si="1"/>
        <v>0</v>
      </c>
      <c r="AX24" s="440"/>
      <c r="AY24" s="407"/>
      <c r="AZ24" s="408"/>
      <c r="BA24" s="408"/>
      <c r="BB24" s="408"/>
      <c r="BC24" s="408"/>
      <c r="BD24" s="409"/>
    </row>
    <row r="25" spans="1:56" ht="39.950000000000003" customHeight="1" x14ac:dyDescent="0.4">
      <c r="A25" s="116"/>
      <c r="B25" s="131">
        <f t="shared" si="2"/>
        <v>12</v>
      </c>
      <c r="C25" s="427"/>
      <c r="D25" s="428"/>
      <c r="E25" s="429"/>
      <c r="F25" s="430"/>
      <c r="G25" s="431"/>
      <c r="H25" s="432"/>
      <c r="I25" s="432"/>
      <c r="J25" s="432"/>
      <c r="K25" s="433"/>
      <c r="L25" s="434"/>
      <c r="M25" s="435"/>
      <c r="N25" s="435"/>
      <c r="O25" s="436"/>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437">
        <f t="shared" si="3"/>
        <v>0</v>
      </c>
      <c r="AV25" s="438"/>
      <c r="AW25" s="439">
        <f t="shared" si="1"/>
        <v>0</v>
      </c>
      <c r="AX25" s="440"/>
      <c r="AY25" s="407"/>
      <c r="AZ25" s="408"/>
      <c r="BA25" s="408"/>
      <c r="BB25" s="408"/>
      <c r="BC25" s="408"/>
      <c r="BD25" s="409"/>
    </row>
    <row r="26" spans="1:56" ht="39.950000000000003" customHeight="1" x14ac:dyDescent="0.4">
      <c r="A26" s="116"/>
      <c r="B26" s="131">
        <f t="shared" si="2"/>
        <v>13</v>
      </c>
      <c r="C26" s="427"/>
      <c r="D26" s="428"/>
      <c r="E26" s="429"/>
      <c r="F26" s="430"/>
      <c r="G26" s="431"/>
      <c r="H26" s="432"/>
      <c r="I26" s="432"/>
      <c r="J26" s="432"/>
      <c r="K26" s="433"/>
      <c r="L26" s="434"/>
      <c r="M26" s="435"/>
      <c r="N26" s="435"/>
      <c r="O26" s="436"/>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437">
        <f t="shared" si="3"/>
        <v>0</v>
      </c>
      <c r="AV26" s="438"/>
      <c r="AW26" s="439">
        <f t="shared" si="1"/>
        <v>0</v>
      </c>
      <c r="AX26" s="440"/>
      <c r="AY26" s="407"/>
      <c r="AZ26" s="408"/>
      <c r="BA26" s="408"/>
      <c r="BB26" s="408"/>
      <c r="BC26" s="408"/>
      <c r="BD26" s="409"/>
    </row>
    <row r="27" spans="1:56" ht="39.950000000000003" customHeight="1" x14ac:dyDescent="0.4">
      <c r="A27" s="116"/>
      <c r="B27" s="131">
        <f t="shared" si="2"/>
        <v>14</v>
      </c>
      <c r="C27" s="427"/>
      <c r="D27" s="428"/>
      <c r="E27" s="429"/>
      <c r="F27" s="430"/>
      <c r="G27" s="431"/>
      <c r="H27" s="432"/>
      <c r="I27" s="432"/>
      <c r="J27" s="432"/>
      <c r="K27" s="433"/>
      <c r="L27" s="434"/>
      <c r="M27" s="435"/>
      <c r="N27" s="435"/>
      <c r="O27" s="436"/>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437">
        <f t="shared" si="3"/>
        <v>0</v>
      </c>
      <c r="AV27" s="438"/>
      <c r="AW27" s="439">
        <f t="shared" si="1"/>
        <v>0</v>
      </c>
      <c r="AX27" s="440"/>
      <c r="AY27" s="407"/>
      <c r="AZ27" s="408"/>
      <c r="BA27" s="408"/>
      <c r="BB27" s="408"/>
      <c r="BC27" s="408"/>
      <c r="BD27" s="409"/>
    </row>
    <row r="28" spans="1:56" ht="39.950000000000003" customHeight="1" x14ac:dyDescent="0.4">
      <c r="A28" s="116"/>
      <c r="B28" s="131">
        <f t="shared" si="2"/>
        <v>15</v>
      </c>
      <c r="C28" s="427"/>
      <c r="D28" s="428"/>
      <c r="E28" s="429"/>
      <c r="F28" s="430"/>
      <c r="G28" s="431"/>
      <c r="H28" s="432"/>
      <c r="I28" s="432"/>
      <c r="J28" s="432"/>
      <c r="K28" s="433"/>
      <c r="L28" s="434"/>
      <c r="M28" s="435"/>
      <c r="N28" s="435"/>
      <c r="O28" s="436"/>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437">
        <f t="shared" si="3"/>
        <v>0</v>
      </c>
      <c r="AV28" s="438"/>
      <c r="AW28" s="439">
        <f t="shared" si="1"/>
        <v>0</v>
      </c>
      <c r="AX28" s="440"/>
      <c r="AY28" s="407"/>
      <c r="AZ28" s="408"/>
      <c r="BA28" s="408"/>
      <c r="BB28" s="408"/>
      <c r="BC28" s="408"/>
      <c r="BD28" s="409"/>
    </row>
    <row r="29" spans="1:56" ht="39.950000000000003" customHeight="1" x14ac:dyDescent="0.4">
      <c r="A29" s="116"/>
      <c r="B29" s="131">
        <f t="shared" si="2"/>
        <v>16</v>
      </c>
      <c r="C29" s="427"/>
      <c r="D29" s="428"/>
      <c r="E29" s="429"/>
      <c r="F29" s="430"/>
      <c r="G29" s="431"/>
      <c r="H29" s="432"/>
      <c r="I29" s="432"/>
      <c r="J29" s="432"/>
      <c r="K29" s="433"/>
      <c r="L29" s="434"/>
      <c r="M29" s="435"/>
      <c r="N29" s="435"/>
      <c r="O29" s="436"/>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437">
        <f t="shared" si="3"/>
        <v>0</v>
      </c>
      <c r="AV29" s="438"/>
      <c r="AW29" s="439">
        <f t="shared" si="1"/>
        <v>0</v>
      </c>
      <c r="AX29" s="440"/>
      <c r="AY29" s="407"/>
      <c r="AZ29" s="408"/>
      <c r="BA29" s="408"/>
      <c r="BB29" s="408"/>
      <c r="BC29" s="408"/>
      <c r="BD29" s="409"/>
    </row>
    <row r="30" spans="1:56" ht="39.950000000000003" customHeight="1" x14ac:dyDescent="0.4">
      <c r="A30" s="116"/>
      <c r="B30" s="131">
        <f t="shared" si="2"/>
        <v>17</v>
      </c>
      <c r="C30" s="427"/>
      <c r="D30" s="428"/>
      <c r="E30" s="429"/>
      <c r="F30" s="430"/>
      <c r="G30" s="431"/>
      <c r="H30" s="432"/>
      <c r="I30" s="432"/>
      <c r="J30" s="432"/>
      <c r="K30" s="433"/>
      <c r="L30" s="434"/>
      <c r="M30" s="435"/>
      <c r="N30" s="435"/>
      <c r="O30" s="436"/>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437">
        <f t="shared" si="3"/>
        <v>0</v>
      </c>
      <c r="AV30" s="438"/>
      <c r="AW30" s="439">
        <f t="shared" si="1"/>
        <v>0</v>
      </c>
      <c r="AX30" s="440"/>
      <c r="AY30" s="407"/>
      <c r="AZ30" s="408"/>
      <c r="BA30" s="408"/>
      <c r="BB30" s="408"/>
      <c r="BC30" s="408"/>
      <c r="BD30" s="409"/>
    </row>
    <row r="31" spans="1:56" ht="39.950000000000003" customHeight="1" thickBot="1" x14ac:dyDescent="0.45">
      <c r="A31" s="116"/>
      <c r="B31" s="135">
        <f t="shared" si="2"/>
        <v>18</v>
      </c>
      <c r="C31" s="410"/>
      <c r="D31" s="411"/>
      <c r="E31" s="412"/>
      <c r="F31" s="413"/>
      <c r="G31" s="414"/>
      <c r="H31" s="415"/>
      <c r="I31" s="415"/>
      <c r="J31" s="415"/>
      <c r="K31" s="416"/>
      <c r="L31" s="417"/>
      <c r="M31" s="418"/>
      <c r="N31" s="418"/>
      <c r="O31" s="419"/>
      <c r="P31" s="136"/>
      <c r="Q31" s="137"/>
      <c r="R31" s="137"/>
      <c r="S31" s="137"/>
      <c r="T31" s="137"/>
      <c r="U31" s="137"/>
      <c r="V31" s="138"/>
      <c r="W31" s="136"/>
      <c r="X31" s="137"/>
      <c r="Y31" s="137"/>
      <c r="Z31" s="137"/>
      <c r="AA31" s="137"/>
      <c r="AB31" s="137"/>
      <c r="AC31" s="138"/>
      <c r="AD31" s="136"/>
      <c r="AE31" s="137"/>
      <c r="AF31" s="137"/>
      <c r="AG31" s="137"/>
      <c r="AH31" s="137"/>
      <c r="AI31" s="137"/>
      <c r="AJ31" s="138"/>
      <c r="AK31" s="136"/>
      <c r="AL31" s="137"/>
      <c r="AM31" s="137"/>
      <c r="AN31" s="137"/>
      <c r="AO31" s="137"/>
      <c r="AP31" s="137"/>
      <c r="AQ31" s="138"/>
      <c r="AR31" s="136"/>
      <c r="AS31" s="137"/>
      <c r="AT31" s="138"/>
      <c r="AU31" s="420">
        <f t="shared" si="3"/>
        <v>0</v>
      </c>
      <c r="AV31" s="421"/>
      <c r="AW31" s="422">
        <f t="shared" si="1"/>
        <v>0</v>
      </c>
      <c r="AX31" s="423"/>
      <c r="AY31" s="424"/>
      <c r="AZ31" s="425"/>
      <c r="BA31" s="425"/>
      <c r="BB31" s="425"/>
      <c r="BC31" s="425"/>
      <c r="BD31" s="426"/>
    </row>
    <row r="32" spans="1:56" ht="20.25" customHeight="1" x14ac:dyDescent="0.4">
      <c r="A32" s="116"/>
      <c r="B32" s="116"/>
      <c r="C32" s="139"/>
      <c r="D32" s="140"/>
      <c r="E32" s="141"/>
      <c r="F32" s="116"/>
      <c r="G32" s="116"/>
      <c r="H32" s="116"/>
      <c r="I32" s="116"/>
      <c r="J32" s="116"/>
      <c r="K32" s="116"/>
      <c r="L32" s="116"/>
      <c r="M32" s="116"/>
      <c r="N32" s="116"/>
      <c r="O32" s="116"/>
      <c r="P32" s="116"/>
      <c r="Q32" s="116"/>
      <c r="R32" s="116"/>
      <c r="S32" s="116"/>
      <c r="T32" s="116"/>
      <c r="U32" s="116"/>
      <c r="V32" s="116"/>
      <c r="W32" s="116"/>
      <c r="X32" s="116"/>
      <c r="Y32" s="116"/>
      <c r="Z32" s="116"/>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row>
    <row r="33" spans="1:56" ht="20.25" customHeight="1" x14ac:dyDescent="0.4">
      <c r="A33" s="116"/>
      <c r="B33" s="108" t="s">
        <v>170</v>
      </c>
      <c r="C33" s="108"/>
      <c r="D33" s="108"/>
      <c r="E33" s="108"/>
      <c r="F33" s="108"/>
      <c r="G33" s="108"/>
      <c r="H33" s="108"/>
      <c r="I33" s="108"/>
      <c r="J33" s="108"/>
      <c r="K33" s="108"/>
      <c r="L33" s="115"/>
      <c r="M33" s="108"/>
      <c r="N33" s="108"/>
      <c r="O33" s="108"/>
      <c r="P33" s="108"/>
      <c r="Q33" s="108"/>
      <c r="R33" s="108"/>
      <c r="S33" s="108"/>
      <c r="T33" s="108" t="s">
        <v>171</v>
      </c>
      <c r="U33" s="108"/>
      <c r="V33" s="108"/>
      <c r="W33" s="108"/>
      <c r="X33" s="108"/>
      <c r="Y33" s="108"/>
      <c r="Z33" s="143"/>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row>
    <row r="34" spans="1:56" ht="20.25" customHeight="1" x14ac:dyDescent="0.4">
      <c r="A34" s="116"/>
      <c r="B34" s="108"/>
      <c r="C34" s="405" t="s">
        <v>172</v>
      </c>
      <c r="D34" s="405"/>
      <c r="E34" s="405" t="s">
        <v>173</v>
      </c>
      <c r="F34" s="405"/>
      <c r="G34" s="405"/>
      <c r="H34" s="405"/>
      <c r="I34" s="108"/>
      <c r="J34" s="406" t="s">
        <v>174</v>
      </c>
      <c r="K34" s="406"/>
      <c r="L34" s="406"/>
      <c r="M34" s="406"/>
      <c r="N34" s="108"/>
      <c r="O34" s="108"/>
      <c r="P34" s="144" t="s">
        <v>175</v>
      </c>
      <c r="Q34" s="144"/>
      <c r="R34" s="108"/>
      <c r="S34" s="108"/>
      <c r="T34" s="380" t="s">
        <v>176</v>
      </c>
      <c r="U34" s="382"/>
      <c r="V34" s="380" t="s">
        <v>177</v>
      </c>
      <c r="W34" s="381"/>
      <c r="X34" s="381"/>
      <c r="Y34" s="382"/>
      <c r="Z34" s="143"/>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row>
    <row r="35" spans="1:56" ht="20.25" customHeight="1" x14ac:dyDescent="0.4">
      <c r="A35" s="116"/>
      <c r="B35" s="108"/>
      <c r="C35" s="379"/>
      <c r="D35" s="379"/>
      <c r="E35" s="379" t="s">
        <v>178</v>
      </c>
      <c r="F35" s="379"/>
      <c r="G35" s="379" t="s">
        <v>179</v>
      </c>
      <c r="H35" s="379"/>
      <c r="I35" s="108"/>
      <c r="J35" s="379" t="s">
        <v>178</v>
      </c>
      <c r="K35" s="379"/>
      <c r="L35" s="379" t="s">
        <v>179</v>
      </c>
      <c r="M35" s="379"/>
      <c r="N35" s="108"/>
      <c r="O35" s="108"/>
      <c r="P35" s="144" t="s">
        <v>180</v>
      </c>
      <c r="Q35" s="144"/>
      <c r="R35" s="108"/>
      <c r="S35" s="108"/>
      <c r="T35" s="380" t="s">
        <v>181</v>
      </c>
      <c r="U35" s="382"/>
      <c r="V35" s="380" t="s">
        <v>182</v>
      </c>
      <c r="W35" s="381"/>
      <c r="X35" s="381"/>
      <c r="Y35" s="382"/>
      <c r="Z35" s="145"/>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row>
    <row r="36" spans="1:56" ht="20.25" customHeight="1" x14ac:dyDescent="0.4">
      <c r="A36" s="116"/>
      <c r="B36" s="108"/>
      <c r="C36" s="380" t="s">
        <v>181</v>
      </c>
      <c r="D36" s="382"/>
      <c r="E36" s="397">
        <f>SUMIFS($AU$14:$AV$31,$C$14:$D$31,"介護支援専門員",$E$14:$F$31,"A")</f>
        <v>480</v>
      </c>
      <c r="F36" s="398"/>
      <c r="G36" s="399">
        <f>SUMIFS($AW$14:$AX$31,$C$14:$D$31,"介護支援専門員",$E$14:$F$31,"A")</f>
        <v>120</v>
      </c>
      <c r="H36" s="400"/>
      <c r="I36" s="146"/>
      <c r="J36" s="401">
        <v>0</v>
      </c>
      <c r="K36" s="402"/>
      <c r="L36" s="401">
        <v>0</v>
      </c>
      <c r="M36" s="402"/>
      <c r="N36" s="146"/>
      <c r="O36" s="146"/>
      <c r="P36" s="401">
        <v>3</v>
      </c>
      <c r="Q36" s="402"/>
      <c r="R36" s="108"/>
      <c r="S36" s="108"/>
      <c r="T36" s="380" t="s">
        <v>183</v>
      </c>
      <c r="U36" s="382"/>
      <c r="V36" s="380" t="s">
        <v>184</v>
      </c>
      <c r="W36" s="381"/>
      <c r="X36" s="381"/>
      <c r="Y36" s="382"/>
      <c r="Z36" s="147"/>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row>
    <row r="37" spans="1:56" ht="20.25" customHeight="1" x14ac:dyDescent="0.4">
      <c r="A37" s="116"/>
      <c r="B37" s="108"/>
      <c r="C37" s="380" t="s">
        <v>183</v>
      </c>
      <c r="D37" s="382"/>
      <c r="E37" s="397">
        <f>SUMIFS($AU$14:$AV$31,$C$14:$D$31,"介護支援専門員",$E$14:$F$31,"B")</f>
        <v>0</v>
      </c>
      <c r="F37" s="398"/>
      <c r="G37" s="399">
        <f>SUMIFS($AW$14:$AX$31,$C$14:$D$31,"介護支援専門員",$E$14:$F$31,"B")</f>
        <v>0</v>
      </c>
      <c r="H37" s="400"/>
      <c r="I37" s="146"/>
      <c r="J37" s="401">
        <v>0</v>
      </c>
      <c r="K37" s="402"/>
      <c r="L37" s="401">
        <v>0</v>
      </c>
      <c r="M37" s="402"/>
      <c r="N37" s="146"/>
      <c r="O37" s="146"/>
      <c r="P37" s="401">
        <v>0</v>
      </c>
      <c r="Q37" s="402"/>
      <c r="R37" s="108"/>
      <c r="S37" s="108"/>
      <c r="T37" s="380" t="s">
        <v>185</v>
      </c>
      <c r="U37" s="382"/>
      <c r="V37" s="380" t="s">
        <v>186</v>
      </c>
      <c r="W37" s="381"/>
      <c r="X37" s="381"/>
      <c r="Y37" s="382"/>
      <c r="Z37" s="147"/>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row>
    <row r="38" spans="1:56" ht="20.25" customHeight="1" x14ac:dyDescent="0.4">
      <c r="A38" s="116"/>
      <c r="B38" s="108"/>
      <c r="C38" s="380" t="s">
        <v>185</v>
      </c>
      <c r="D38" s="382"/>
      <c r="E38" s="397">
        <f>SUMIFS($AU$14:$AV$31,$C$14:$D$31,"介護支援専門員",$E$14:$F$31,"C")</f>
        <v>80</v>
      </c>
      <c r="F38" s="398"/>
      <c r="G38" s="399">
        <f>SUMIFS($AW$14:$AX$31,$C$14:$D$31,"介護支援専門員",$E$14:$F$31,"C")</f>
        <v>20</v>
      </c>
      <c r="H38" s="400"/>
      <c r="I38" s="146"/>
      <c r="J38" s="401">
        <v>80</v>
      </c>
      <c r="K38" s="402"/>
      <c r="L38" s="403">
        <v>20</v>
      </c>
      <c r="M38" s="404"/>
      <c r="N38" s="146"/>
      <c r="O38" s="146"/>
      <c r="P38" s="397" t="s">
        <v>187</v>
      </c>
      <c r="Q38" s="398"/>
      <c r="R38" s="108"/>
      <c r="S38" s="108"/>
      <c r="T38" s="380" t="s">
        <v>188</v>
      </c>
      <c r="U38" s="382"/>
      <c r="V38" s="380" t="s">
        <v>189</v>
      </c>
      <c r="W38" s="381"/>
      <c r="X38" s="381"/>
      <c r="Y38" s="382"/>
      <c r="Z38" s="148"/>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row>
    <row r="39" spans="1:56" ht="20.25" customHeight="1" x14ac:dyDescent="0.4">
      <c r="A39" s="116"/>
      <c r="B39" s="108"/>
      <c r="C39" s="380" t="s">
        <v>188</v>
      </c>
      <c r="D39" s="382"/>
      <c r="E39" s="397">
        <f>SUMIFS($AU$14:$AV$31,$C$14:$D$31,"介護支援専門員",$E$14:$F$31,"D")</f>
        <v>0</v>
      </c>
      <c r="F39" s="398"/>
      <c r="G39" s="399">
        <f>SUMIFS($AW$14:$AX$31,$C$14:$D$31,"介護支援専門員",$E$14:$F$31,"D")</f>
        <v>0</v>
      </c>
      <c r="H39" s="400"/>
      <c r="I39" s="146"/>
      <c r="J39" s="401">
        <v>0</v>
      </c>
      <c r="K39" s="402"/>
      <c r="L39" s="403">
        <v>0</v>
      </c>
      <c r="M39" s="404"/>
      <c r="N39" s="146"/>
      <c r="O39" s="146"/>
      <c r="P39" s="397" t="s">
        <v>187</v>
      </c>
      <c r="Q39" s="398"/>
      <c r="R39" s="108"/>
      <c r="S39" s="108"/>
      <c r="T39" s="108"/>
      <c r="U39" s="395"/>
      <c r="V39" s="395"/>
      <c r="W39" s="396"/>
      <c r="X39" s="396"/>
      <c r="Y39" s="149"/>
      <c r="Z39" s="149"/>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row>
    <row r="40" spans="1:56" ht="20.25" customHeight="1" x14ac:dyDescent="0.4">
      <c r="A40" s="116"/>
      <c r="B40" s="108"/>
      <c r="C40" s="380" t="s">
        <v>190</v>
      </c>
      <c r="D40" s="382"/>
      <c r="E40" s="397">
        <f>SUM(E36:F39)</f>
        <v>560</v>
      </c>
      <c r="F40" s="398"/>
      <c r="G40" s="399">
        <f>SUM(G36:H39)</f>
        <v>140</v>
      </c>
      <c r="H40" s="400"/>
      <c r="I40" s="146"/>
      <c r="J40" s="397">
        <f>SUM(J36:K39)</f>
        <v>80</v>
      </c>
      <c r="K40" s="398"/>
      <c r="L40" s="397">
        <f>SUM(L36:M39)</f>
        <v>20</v>
      </c>
      <c r="M40" s="398"/>
      <c r="N40" s="146"/>
      <c r="O40" s="146"/>
      <c r="P40" s="397">
        <f>SUM(P36:Q37)</f>
        <v>3</v>
      </c>
      <c r="Q40" s="398"/>
      <c r="R40" s="108"/>
      <c r="S40" s="108"/>
      <c r="T40" s="108"/>
      <c r="U40" s="395"/>
      <c r="V40" s="395"/>
      <c r="W40" s="396"/>
      <c r="X40" s="396"/>
      <c r="Y40" s="150"/>
      <c r="Z40" s="150"/>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row>
    <row r="41" spans="1:56" ht="20.25" customHeight="1" x14ac:dyDescent="0.4">
      <c r="A41" s="116"/>
      <c r="B41" s="108"/>
      <c r="C41" s="108"/>
      <c r="D41" s="108"/>
      <c r="E41" s="108"/>
      <c r="F41" s="108"/>
      <c r="G41" s="108"/>
      <c r="H41" s="108"/>
      <c r="I41" s="108"/>
      <c r="J41" s="108"/>
      <c r="K41" s="108"/>
      <c r="L41" s="115"/>
      <c r="M41" s="108"/>
      <c r="N41" s="108"/>
      <c r="O41" s="108"/>
      <c r="P41" s="108"/>
      <c r="Q41" s="108"/>
      <c r="R41" s="108"/>
      <c r="S41" s="108"/>
      <c r="T41" s="108"/>
      <c r="U41" s="143"/>
      <c r="V41" s="143"/>
      <c r="W41" s="143"/>
      <c r="X41" s="143"/>
      <c r="Y41" s="143"/>
      <c r="Z41" s="143"/>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row>
    <row r="42" spans="1:56" ht="20.25" customHeight="1" x14ac:dyDescent="0.4">
      <c r="A42" s="116"/>
      <c r="B42" s="108"/>
      <c r="C42" s="115" t="s">
        <v>191</v>
      </c>
      <c r="D42" s="108"/>
      <c r="E42" s="108"/>
      <c r="F42" s="108"/>
      <c r="G42" s="108"/>
      <c r="H42" s="108"/>
      <c r="I42" s="151" t="s">
        <v>192</v>
      </c>
      <c r="J42" s="389" t="s">
        <v>193</v>
      </c>
      <c r="K42" s="390"/>
      <c r="L42" s="152"/>
      <c r="M42" s="151"/>
      <c r="N42" s="108"/>
      <c r="O42" s="108"/>
      <c r="P42" s="108"/>
      <c r="Q42" s="108"/>
      <c r="R42" s="108"/>
      <c r="S42" s="108"/>
      <c r="T42" s="108"/>
      <c r="U42" s="153"/>
      <c r="V42" s="143"/>
      <c r="W42" s="143"/>
      <c r="X42" s="143"/>
      <c r="Y42" s="143"/>
      <c r="Z42" s="143"/>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row>
    <row r="43" spans="1:56" ht="20.25" customHeight="1" x14ac:dyDescent="0.4">
      <c r="A43" s="116"/>
      <c r="B43" s="108"/>
      <c r="C43" s="108" t="s">
        <v>194</v>
      </c>
      <c r="D43" s="108"/>
      <c r="E43" s="108"/>
      <c r="F43" s="108"/>
      <c r="G43" s="108"/>
      <c r="H43" s="108" t="s">
        <v>195</v>
      </c>
      <c r="I43" s="108"/>
      <c r="J43" s="108"/>
      <c r="K43" s="108"/>
      <c r="L43" s="115"/>
      <c r="M43" s="108"/>
      <c r="N43" s="108"/>
      <c r="O43" s="108"/>
      <c r="P43" s="108"/>
      <c r="Q43" s="108"/>
      <c r="R43" s="108"/>
      <c r="S43" s="108"/>
      <c r="T43" s="108"/>
      <c r="U43" s="143"/>
      <c r="V43" s="143"/>
      <c r="W43" s="143"/>
      <c r="X43" s="143"/>
      <c r="Y43" s="143"/>
      <c r="Z43" s="143"/>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row>
    <row r="44" spans="1:56" ht="20.25" customHeight="1" x14ac:dyDescent="0.4">
      <c r="A44" s="116"/>
      <c r="B44" s="108"/>
      <c r="C44" s="108" t="str">
        <f>IF($J$42="週","対象時間数（週平均）","対象時間数（当月合計）")</f>
        <v>対象時間数（週平均）</v>
      </c>
      <c r="D44" s="108"/>
      <c r="E44" s="108"/>
      <c r="F44" s="108"/>
      <c r="G44" s="108"/>
      <c r="H44" s="108" t="str">
        <f>IF($J$42="週","週に勤務すべき時間数","当月に勤務すべき時間数")</f>
        <v>週に勤務すべき時間数</v>
      </c>
      <c r="I44" s="108"/>
      <c r="J44" s="108"/>
      <c r="K44" s="108"/>
      <c r="L44" s="115"/>
      <c r="M44" s="379" t="s">
        <v>196</v>
      </c>
      <c r="N44" s="379"/>
      <c r="O44" s="379"/>
      <c r="P44" s="379"/>
      <c r="Q44" s="108"/>
      <c r="R44" s="108"/>
      <c r="S44" s="108"/>
      <c r="T44" s="108"/>
      <c r="U44" s="143"/>
      <c r="V44" s="143"/>
      <c r="W44" s="143"/>
      <c r="X44" s="143"/>
      <c r="Y44" s="143"/>
      <c r="Z44" s="143"/>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row>
    <row r="45" spans="1:56" ht="20.25" customHeight="1" x14ac:dyDescent="0.4">
      <c r="A45" s="116"/>
      <c r="B45" s="108"/>
      <c r="C45" s="391">
        <f>IF($J$42="週",L40,J40)</f>
        <v>20</v>
      </c>
      <c r="D45" s="392"/>
      <c r="E45" s="392"/>
      <c r="F45" s="393"/>
      <c r="G45" s="154" t="s">
        <v>197</v>
      </c>
      <c r="H45" s="380">
        <f>IF($J$42="週",$AV$5,$AZ$5)</f>
        <v>40</v>
      </c>
      <c r="I45" s="381"/>
      <c r="J45" s="381"/>
      <c r="K45" s="382"/>
      <c r="L45" s="154" t="s">
        <v>198</v>
      </c>
      <c r="M45" s="383">
        <f>ROUNDDOWN(C45/H45,1)</f>
        <v>0.5</v>
      </c>
      <c r="N45" s="384"/>
      <c r="O45" s="384"/>
      <c r="P45" s="385"/>
      <c r="Q45" s="108"/>
      <c r="R45" s="108"/>
      <c r="S45" s="108"/>
      <c r="T45" s="108"/>
      <c r="U45" s="394"/>
      <c r="V45" s="394"/>
      <c r="W45" s="394"/>
      <c r="X45" s="394"/>
      <c r="Y45" s="147"/>
      <c r="Z45" s="143"/>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row>
    <row r="46" spans="1:56" ht="20.25" customHeight="1" x14ac:dyDescent="0.4">
      <c r="A46" s="116"/>
      <c r="B46" s="108"/>
      <c r="C46" s="108"/>
      <c r="D46" s="108"/>
      <c r="E46" s="108"/>
      <c r="F46" s="108"/>
      <c r="G46" s="108"/>
      <c r="H46" s="108"/>
      <c r="I46" s="108"/>
      <c r="J46" s="108"/>
      <c r="K46" s="108"/>
      <c r="L46" s="115"/>
      <c r="M46" s="108" t="s">
        <v>199</v>
      </c>
      <c r="N46" s="108"/>
      <c r="O46" s="108"/>
      <c r="P46" s="108"/>
      <c r="Q46" s="108"/>
      <c r="R46" s="108"/>
      <c r="S46" s="108"/>
      <c r="T46" s="108"/>
      <c r="U46" s="143"/>
      <c r="V46" s="143"/>
      <c r="W46" s="143"/>
      <c r="X46" s="143"/>
      <c r="Y46" s="143"/>
      <c r="Z46" s="143"/>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row>
    <row r="47" spans="1:56" ht="20.25" customHeight="1" x14ac:dyDescent="0.4">
      <c r="A47" s="116"/>
      <c r="B47" s="108"/>
      <c r="C47" s="108" t="s">
        <v>200</v>
      </c>
      <c r="D47" s="108"/>
      <c r="E47" s="108"/>
      <c r="F47" s="108"/>
      <c r="G47" s="108"/>
      <c r="H47" s="108"/>
      <c r="I47" s="108"/>
      <c r="J47" s="108"/>
      <c r="K47" s="108"/>
      <c r="L47" s="115"/>
      <c r="M47" s="108"/>
      <c r="N47" s="108"/>
      <c r="O47" s="108"/>
      <c r="P47" s="108"/>
      <c r="Q47" s="108"/>
      <c r="R47" s="108"/>
      <c r="S47" s="108"/>
      <c r="T47" s="108"/>
      <c r="U47" s="108"/>
      <c r="V47" s="155"/>
      <c r="W47" s="156"/>
      <c r="X47" s="156"/>
      <c r="Y47" s="108"/>
      <c r="Z47" s="108"/>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row>
    <row r="48" spans="1:56" ht="20.25" customHeight="1" x14ac:dyDescent="0.4">
      <c r="A48" s="116"/>
      <c r="B48" s="108"/>
      <c r="C48" s="108" t="s">
        <v>175</v>
      </c>
      <c r="D48" s="108"/>
      <c r="E48" s="108"/>
      <c r="F48" s="108"/>
      <c r="G48" s="108"/>
      <c r="H48" s="108"/>
      <c r="I48" s="108"/>
      <c r="J48" s="108"/>
      <c r="K48" s="108"/>
      <c r="L48" s="115"/>
      <c r="M48" s="154"/>
      <c r="N48" s="154"/>
      <c r="O48" s="154"/>
      <c r="P48" s="154"/>
      <c r="Q48" s="108"/>
      <c r="R48" s="108"/>
      <c r="S48" s="108"/>
      <c r="T48" s="108"/>
      <c r="U48" s="108"/>
      <c r="V48" s="155"/>
      <c r="W48" s="156"/>
      <c r="X48" s="156"/>
      <c r="Y48" s="108"/>
      <c r="Z48" s="108"/>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row>
    <row r="49" spans="1:58" ht="20.25" customHeight="1" x14ac:dyDescent="0.4">
      <c r="A49" s="116"/>
      <c r="B49" s="108"/>
      <c r="C49" s="108" t="s">
        <v>201</v>
      </c>
      <c r="D49" s="108"/>
      <c r="E49" s="108"/>
      <c r="F49" s="108"/>
      <c r="G49" s="108"/>
      <c r="H49" s="108" t="s">
        <v>202</v>
      </c>
      <c r="I49" s="108"/>
      <c r="J49" s="108"/>
      <c r="K49" s="108"/>
      <c r="L49" s="108"/>
      <c r="M49" s="379" t="s">
        <v>190</v>
      </c>
      <c r="N49" s="379"/>
      <c r="O49" s="379"/>
      <c r="P49" s="379"/>
      <c r="Q49" s="108"/>
      <c r="R49" s="108"/>
      <c r="S49" s="108"/>
      <c r="T49" s="108"/>
      <c r="U49" s="108"/>
      <c r="V49" s="155"/>
      <c r="W49" s="156"/>
      <c r="X49" s="156"/>
      <c r="Y49" s="108"/>
      <c r="Z49" s="108"/>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row>
    <row r="50" spans="1:58" ht="20.25" customHeight="1" x14ac:dyDescent="0.4">
      <c r="A50" s="116"/>
      <c r="B50" s="108"/>
      <c r="C50" s="380">
        <f>P40</f>
        <v>3</v>
      </c>
      <c r="D50" s="381"/>
      <c r="E50" s="381"/>
      <c r="F50" s="382"/>
      <c r="G50" s="154" t="s">
        <v>203</v>
      </c>
      <c r="H50" s="383">
        <f>M45</f>
        <v>0.5</v>
      </c>
      <c r="I50" s="384"/>
      <c r="J50" s="384"/>
      <c r="K50" s="385"/>
      <c r="L50" s="154" t="s">
        <v>198</v>
      </c>
      <c r="M50" s="386">
        <f>ROUNDDOWN(C50+H50,1)</f>
        <v>3.5</v>
      </c>
      <c r="N50" s="387"/>
      <c r="O50" s="387"/>
      <c r="P50" s="388"/>
      <c r="Q50" s="108"/>
      <c r="R50" s="108"/>
      <c r="S50" s="108"/>
      <c r="T50" s="108"/>
      <c r="U50" s="108"/>
      <c r="V50" s="155"/>
      <c r="W50" s="156"/>
      <c r="X50" s="156"/>
      <c r="Y50" s="108"/>
      <c r="Z50" s="108"/>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row>
    <row r="51" spans="1:58" ht="20.25" customHeight="1" x14ac:dyDescent="0.4">
      <c r="A51" s="116"/>
      <c r="B51" s="108"/>
      <c r="C51" s="108"/>
      <c r="D51" s="108"/>
      <c r="E51" s="108"/>
      <c r="F51" s="108"/>
      <c r="G51" s="108"/>
      <c r="H51" s="108"/>
      <c r="I51" s="108"/>
      <c r="J51" s="108"/>
      <c r="K51" s="108"/>
      <c r="L51" s="108"/>
      <c r="M51" s="108"/>
      <c r="N51" s="115"/>
      <c r="O51" s="108"/>
      <c r="P51" s="108"/>
      <c r="Q51" s="108"/>
      <c r="R51" s="108"/>
      <c r="S51" s="108"/>
      <c r="T51" s="108"/>
      <c r="U51" s="108"/>
      <c r="V51" s="155"/>
      <c r="W51" s="156"/>
      <c r="X51" s="156"/>
      <c r="Y51" s="108"/>
      <c r="Z51" s="108"/>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row>
    <row r="52" spans="1:58" ht="20.25" customHeight="1" x14ac:dyDescent="0.4">
      <c r="C52" s="157"/>
      <c r="D52" s="157"/>
      <c r="T52" s="157"/>
      <c r="AJ52" s="158"/>
      <c r="AK52" s="159"/>
      <c r="AL52" s="159"/>
      <c r="BE52" s="159"/>
    </row>
    <row r="53" spans="1:58" ht="20.25" customHeight="1" x14ac:dyDescent="0.4">
      <c r="C53" s="157"/>
      <c r="D53" s="157"/>
      <c r="U53" s="157"/>
      <c r="AK53" s="158"/>
      <c r="AL53" s="159"/>
      <c r="AM53" s="159"/>
      <c r="BF53" s="159"/>
    </row>
    <row r="54" spans="1:58" ht="20.25" customHeight="1" x14ac:dyDescent="0.4">
      <c r="D54" s="157"/>
      <c r="U54" s="157"/>
      <c r="AK54" s="158"/>
      <c r="AL54" s="159"/>
      <c r="AM54" s="159"/>
      <c r="BF54" s="159"/>
    </row>
    <row r="55" spans="1:58" ht="20.25" customHeight="1" x14ac:dyDescent="0.4">
      <c r="C55" s="157"/>
      <c r="D55" s="157"/>
      <c r="U55" s="157"/>
      <c r="AK55" s="158"/>
      <c r="AL55" s="159"/>
      <c r="AM55" s="159"/>
      <c r="BF55" s="159"/>
    </row>
    <row r="56" spans="1:58" ht="20.25" customHeight="1" x14ac:dyDescent="0.4">
      <c r="C56" s="158"/>
      <c r="D56" s="158"/>
      <c r="E56" s="158"/>
      <c r="F56" s="158"/>
      <c r="G56" s="158"/>
      <c r="H56" s="158"/>
      <c r="I56" s="158"/>
      <c r="J56" s="158"/>
      <c r="K56" s="158"/>
      <c r="L56" s="158"/>
      <c r="M56" s="158"/>
      <c r="N56" s="158"/>
      <c r="O56" s="158"/>
      <c r="P56" s="158"/>
      <c r="Q56" s="158"/>
      <c r="R56" s="158"/>
      <c r="S56" s="158"/>
      <c r="T56" s="158"/>
      <c r="U56" s="159"/>
      <c r="V56" s="159"/>
      <c r="W56" s="158"/>
      <c r="X56" s="158"/>
      <c r="Y56" s="158"/>
      <c r="Z56" s="158"/>
      <c r="AA56" s="158"/>
      <c r="AB56" s="158"/>
      <c r="AC56" s="158"/>
      <c r="AD56" s="158"/>
      <c r="AE56" s="158"/>
      <c r="AF56" s="158"/>
      <c r="AG56" s="158"/>
      <c r="AH56" s="158"/>
      <c r="AI56" s="158"/>
      <c r="AJ56" s="158"/>
      <c r="AK56" s="158"/>
      <c r="AL56" s="159"/>
      <c r="AM56" s="159"/>
      <c r="BF56" s="159"/>
    </row>
    <row r="57" spans="1:58" ht="20.25" customHeight="1" x14ac:dyDescent="0.4">
      <c r="C57" s="158"/>
      <c r="D57" s="158"/>
      <c r="E57" s="158"/>
      <c r="F57" s="158"/>
      <c r="G57" s="158"/>
      <c r="H57" s="158"/>
      <c r="I57" s="158"/>
      <c r="J57" s="158"/>
      <c r="K57" s="158"/>
      <c r="L57" s="158"/>
      <c r="M57" s="158"/>
      <c r="N57" s="158"/>
      <c r="O57" s="158"/>
      <c r="P57" s="158"/>
      <c r="Q57" s="158"/>
      <c r="R57" s="158"/>
      <c r="S57" s="158"/>
      <c r="T57" s="158"/>
      <c r="U57" s="159"/>
      <c r="V57" s="159"/>
      <c r="W57" s="158"/>
      <c r="X57" s="158"/>
      <c r="Y57" s="158"/>
      <c r="Z57" s="158"/>
      <c r="AA57" s="158"/>
      <c r="AB57" s="158"/>
      <c r="AC57" s="158"/>
      <c r="AD57" s="158"/>
      <c r="AE57" s="158"/>
      <c r="AF57" s="158"/>
      <c r="AG57" s="158"/>
      <c r="AH57" s="158"/>
      <c r="AI57" s="158"/>
      <c r="AJ57" s="158"/>
      <c r="AK57" s="158"/>
      <c r="AL57" s="159"/>
      <c r="AM57" s="159"/>
      <c r="BF57" s="159"/>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5"/>
  <conditionalFormatting sqref="P14:AX31">
    <cfRule type="expression" dxfId="9" priority="3">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allowBlank="1" showInputMessage="1" showErrorMessage="1" error="入力可能範囲　32～40" sqref="AZ6" xr:uid="{E8BC2CC6-8752-4357-9576-D0FEC57DE89A}"/>
    <dataValidation type="list" allowBlank="1" showInputMessage="1" sqref="E14:F31" xr:uid="{B551B9BE-67EB-4217-BA4D-EA2D01A4308B}">
      <formula1>"A, B, C, D"</formula1>
    </dataValidation>
    <dataValidation type="list" allowBlank="1" showInputMessage="1" showErrorMessage="1" sqref="AZ4:BC4" xr:uid="{7F20D442-38D8-4834-82AA-6100F95D5CC0}">
      <formula1>"予定,実績,予定・実績"</formula1>
    </dataValidation>
    <dataValidation type="list" errorStyle="warning" allowBlank="1" showInputMessage="1" error="リストにない場合のみ、入力してください。" sqref="G14:K31" xr:uid="{E6AF1DAA-2422-4A6E-B61E-4A484AD4A33D}">
      <formula1>INDIRECT(C14)</formula1>
    </dataValidation>
    <dataValidation type="list" allowBlank="1" showInputMessage="1" sqref="C14:D31" xr:uid="{50994796-EB57-4941-B0EC-47BD86295972}">
      <formula1>職種</formula1>
    </dataValidation>
    <dataValidation type="decimal" allowBlank="1" showInputMessage="1" showErrorMessage="1" error="入力可能範囲　32～40" sqref="AV5" xr:uid="{043309DB-DAA2-48A4-BCA2-422A2CD19C89}">
      <formula1>32</formula1>
      <formula2>40</formula2>
    </dataValidation>
    <dataValidation type="list" allowBlank="1" showInputMessage="1" showErrorMessage="1" sqref="J42:K42" xr:uid="{481E8377-5A0D-420B-8E16-2C2FF20904D4}">
      <formula1>"週,暦月"</formula1>
    </dataValidation>
    <dataValidation type="list" allowBlank="1" showInputMessage="1" showErrorMessage="1" sqref="AZ3" xr:uid="{3152F550-937C-4A82-889B-2C4ADFE67682}">
      <formula1>"４週,暦月"</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2B9B1-8F51-481F-BD96-6EC233EEF5A2}">
  <sheetPr>
    <pageSetUpPr fitToPage="1"/>
  </sheetPr>
  <dimension ref="B1:BF57"/>
  <sheetViews>
    <sheetView showGridLines="0" view="pageBreakPreview" zoomScaleNormal="55" zoomScaleSheetLayoutView="100" workbookViewId="0">
      <selection activeCell="Q52" sqref="Q52"/>
    </sheetView>
  </sheetViews>
  <sheetFormatPr defaultColWidth="4.5" defaultRowHeight="20.25" customHeight="1" x14ac:dyDescent="0.4"/>
  <cols>
    <col min="1" max="1" width="1.375" style="116" customWidth="1"/>
    <col min="2" max="56" width="5.625" style="116" customWidth="1"/>
    <col min="57" max="16384" width="4.5" style="116"/>
  </cols>
  <sheetData>
    <row r="1" spans="2:57" s="85" customFormat="1" ht="20.25" customHeight="1" x14ac:dyDescent="0.4">
      <c r="C1" s="86" t="s">
        <v>124</v>
      </c>
      <c r="D1" s="86"/>
      <c r="G1" s="87" t="s">
        <v>125</v>
      </c>
      <c r="J1" s="86"/>
      <c r="K1" s="86"/>
      <c r="L1" s="86"/>
      <c r="M1" s="86"/>
      <c r="AK1" s="88" t="s">
        <v>126</v>
      </c>
      <c r="AL1" s="88" t="s">
        <v>127</v>
      </c>
      <c r="AM1" s="492" t="s">
        <v>128</v>
      </c>
      <c r="AN1" s="492"/>
      <c r="AO1" s="492"/>
      <c r="AP1" s="492"/>
      <c r="AQ1" s="492"/>
      <c r="AR1" s="492"/>
      <c r="AS1" s="492"/>
      <c r="AT1" s="492"/>
      <c r="AU1" s="492"/>
      <c r="AV1" s="492"/>
      <c r="AW1" s="492"/>
      <c r="AX1" s="492"/>
      <c r="AY1" s="492"/>
      <c r="AZ1" s="492"/>
      <c r="BA1" s="492"/>
      <c r="BB1" s="89" t="s">
        <v>129</v>
      </c>
    </row>
    <row r="2" spans="2:57" s="91" customFormat="1" ht="20.25" customHeight="1" x14ac:dyDescent="0.4">
      <c r="D2" s="87"/>
      <c r="H2" s="87"/>
      <c r="I2" s="88"/>
      <c r="J2" s="88"/>
      <c r="K2" s="88"/>
      <c r="L2" s="88"/>
      <c r="M2" s="88"/>
      <c r="T2" s="88" t="s">
        <v>130</v>
      </c>
      <c r="U2" s="493">
        <v>6</v>
      </c>
      <c r="V2" s="493"/>
      <c r="W2" s="88" t="s">
        <v>127</v>
      </c>
      <c r="X2" s="494">
        <f>IF(U2=0,"",YEAR(DATE(2018+U2,1,1)))</f>
        <v>2024</v>
      </c>
      <c r="Y2" s="494"/>
      <c r="Z2" s="91" t="s">
        <v>131</v>
      </c>
      <c r="AA2" s="91" t="s">
        <v>132</v>
      </c>
      <c r="AB2" s="493"/>
      <c r="AC2" s="493"/>
      <c r="AD2" s="91" t="s">
        <v>133</v>
      </c>
      <c r="AJ2" s="89"/>
      <c r="AK2" s="88" t="s">
        <v>134</v>
      </c>
      <c r="AL2" s="88" t="s">
        <v>127</v>
      </c>
      <c r="AM2" s="493"/>
      <c r="AN2" s="493"/>
      <c r="AO2" s="493"/>
      <c r="AP2" s="493"/>
      <c r="AQ2" s="493"/>
      <c r="AR2" s="493"/>
      <c r="AS2" s="493"/>
      <c r="AT2" s="493"/>
      <c r="AU2" s="493"/>
      <c r="AV2" s="493"/>
      <c r="AW2" s="493"/>
      <c r="AX2" s="493"/>
      <c r="AY2" s="493"/>
      <c r="AZ2" s="493"/>
      <c r="BA2" s="493"/>
      <c r="BB2" s="89" t="s">
        <v>129</v>
      </c>
      <c r="BC2" s="88"/>
      <c r="BD2" s="88"/>
      <c r="BE2" s="88"/>
    </row>
    <row r="3" spans="2:57" s="91" customFormat="1" ht="20.25" customHeight="1" x14ac:dyDescent="0.4">
      <c r="D3" s="87"/>
      <c r="H3" s="87"/>
      <c r="I3" s="88"/>
      <c r="J3" s="88"/>
      <c r="K3" s="88"/>
      <c r="L3" s="88"/>
      <c r="M3" s="88"/>
      <c r="T3" s="94"/>
      <c r="U3" s="95"/>
      <c r="V3" s="95"/>
      <c r="W3" s="96"/>
      <c r="X3" s="95"/>
      <c r="Y3" s="95"/>
      <c r="Z3" s="97"/>
      <c r="AA3" s="97"/>
      <c r="AB3" s="95"/>
      <c r="AC3" s="95"/>
      <c r="AD3" s="98"/>
      <c r="AJ3" s="89"/>
      <c r="AK3" s="88"/>
      <c r="AL3" s="88"/>
      <c r="AM3" s="99"/>
      <c r="AN3" s="99"/>
      <c r="AO3" s="99"/>
      <c r="AP3" s="99"/>
      <c r="AQ3" s="99"/>
      <c r="AR3" s="99"/>
      <c r="AS3" s="99"/>
      <c r="AT3" s="99"/>
      <c r="AU3" s="99"/>
      <c r="AV3" s="99"/>
      <c r="AW3" s="99"/>
      <c r="AX3" s="99"/>
      <c r="AY3" s="100" t="s">
        <v>136</v>
      </c>
      <c r="AZ3" s="495" t="s">
        <v>137</v>
      </c>
      <c r="BA3" s="495"/>
      <c r="BB3" s="495"/>
      <c r="BC3" s="495"/>
      <c r="BD3" s="88"/>
      <c r="BE3" s="88"/>
    </row>
    <row r="4" spans="2:57" s="91" customFormat="1" ht="20.25" customHeight="1" x14ac:dyDescent="0.4">
      <c r="B4" s="101"/>
      <c r="C4" s="101"/>
      <c r="D4" s="101"/>
      <c r="E4" s="101"/>
      <c r="F4" s="101"/>
      <c r="G4" s="101"/>
      <c r="H4" s="101"/>
      <c r="I4" s="101"/>
      <c r="J4" s="102"/>
      <c r="K4" s="103"/>
      <c r="L4" s="103"/>
      <c r="M4" s="103"/>
      <c r="N4" s="103"/>
      <c r="O4" s="103"/>
      <c r="P4" s="104"/>
      <c r="Q4" s="103"/>
      <c r="R4" s="103"/>
      <c r="Z4" s="97"/>
      <c r="AA4" s="97"/>
      <c r="AB4" s="95"/>
      <c r="AC4" s="95"/>
      <c r="AD4" s="98"/>
      <c r="AJ4" s="89"/>
      <c r="AK4" s="88"/>
      <c r="AL4" s="88"/>
      <c r="AM4" s="99"/>
      <c r="AN4" s="99"/>
      <c r="AO4" s="99"/>
      <c r="AP4" s="99"/>
      <c r="AQ4" s="99"/>
      <c r="AR4" s="99"/>
      <c r="AS4" s="99"/>
      <c r="AT4" s="99"/>
      <c r="AU4" s="99"/>
      <c r="AV4" s="99"/>
      <c r="AW4" s="99"/>
      <c r="AX4" s="99"/>
      <c r="AY4" s="100" t="s">
        <v>138</v>
      </c>
      <c r="AZ4" s="495" t="s">
        <v>139</v>
      </c>
      <c r="BA4" s="495"/>
      <c r="BB4" s="495"/>
      <c r="BC4" s="495"/>
      <c r="BD4" s="88"/>
      <c r="BE4" s="88"/>
    </row>
    <row r="5" spans="2:57" s="91" customFormat="1" ht="20.25" customHeight="1" x14ac:dyDescent="0.4">
      <c r="B5" s="105"/>
      <c r="C5" s="105"/>
      <c r="D5" s="105"/>
      <c r="E5" s="105"/>
      <c r="F5" s="105"/>
      <c r="G5" s="105"/>
      <c r="H5" s="105"/>
      <c r="I5" s="105"/>
      <c r="J5" s="103"/>
      <c r="K5" s="106"/>
      <c r="L5" s="107"/>
      <c r="M5" s="107"/>
      <c r="N5" s="107"/>
      <c r="O5" s="107"/>
      <c r="P5" s="105"/>
      <c r="Q5" s="101"/>
      <c r="R5" s="101"/>
      <c r="S5" s="85"/>
      <c r="Z5" s="97"/>
      <c r="AA5" s="97"/>
      <c r="AB5" s="95"/>
      <c r="AC5" s="95"/>
      <c r="AD5" s="85"/>
      <c r="AE5" s="85"/>
      <c r="AF5" s="85"/>
      <c r="AG5" s="85"/>
      <c r="AJ5" s="85" t="s">
        <v>140</v>
      </c>
      <c r="AK5" s="85"/>
      <c r="AL5" s="85"/>
      <c r="AM5" s="85"/>
      <c r="AN5" s="85"/>
      <c r="AO5" s="85"/>
      <c r="AP5" s="85"/>
      <c r="AQ5" s="85"/>
      <c r="AR5" s="101"/>
      <c r="AS5" s="101"/>
      <c r="AT5" s="108"/>
      <c r="AU5" s="85"/>
      <c r="AV5" s="458">
        <v>40</v>
      </c>
      <c r="AW5" s="459"/>
      <c r="AX5" s="108" t="s">
        <v>141</v>
      </c>
      <c r="AY5" s="85"/>
      <c r="AZ5" s="458">
        <v>160</v>
      </c>
      <c r="BA5" s="459"/>
      <c r="BB5" s="108" t="s">
        <v>142</v>
      </c>
      <c r="BC5" s="85"/>
      <c r="BE5" s="88"/>
    </row>
    <row r="6" spans="2:57" s="91" customFormat="1" ht="20.25" customHeight="1" x14ac:dyDescent="0.4">
      <c r="B6" s="105"/>
      <c r="C6" s="105"/>
      <c r="D6" s="105"/>
      <c r="E6" s="105"/>
      <c r="F6" s="105"/>
      <c r="G6" s="105"/>
      <c r="H6" s="105"/>
      <c r="I6" s="105"/>
      <c r="J6" s="103"/>
      <c r="K6" s="106"/>
      <c r="L6" s="107"/>
      <c r="M6" s="107"/>
      <c r="N6" s="107"/>
      <c r="O6" s="107"/>
      <c r="P6" s="105"/>
      <c r="Q6" s="101"/>
      <c r="R6" s="101"/>
      <c r="S6" s="85"/>
      <c r="Z6" s="97"/>
      <c r="AA6" s="97"/>
      <c r="AB6" s="95"/>
      <c r="AC6" s="95"/>
      <c r="AD6" s="85"/>
      <c r="AE6" s="85"/>
      <c r="AF6" s="85"/>
      <c r="AG6" s="85"/>
      <c r="AJ6" s="85"/>
      <c r="AK6" s="85"/>
      <c r="AL6" s="85"/>
      <c r="AM6" s="85"/>
      <c r="AN6" s="85"/>
      <c r="AO6" s="85"/>
      <c r="AP6" s="85"/>
      <c r="AQ6" s="85" t="s">
        <v>143</v>
      </c>
      <c r="AR6" s="85"/>
      <c r="AS6" s="109"/>
      <c r="AT6" s="109"/>
      <c r="AU6" s="109"/>
      <c r="AV6" s="85"/>
      <c r="AW6" s="85"/>
      <c r="AX6" s="110"/>
      <c r="AY6" s="85"/>
      <c r="AZ6" s="458">
        <v>100</v>
      </c>
      <c r="BA6" s="459"/>
      <c r="BB6" s="108" t="s">
        <v>144</v>
      </c>
      <c r="BC6" s="85"/>
      <c r="BE6" s="88"/>
    </row>
    <row r="7" spans="2:57" s="91" customFormat="1" ht="20.25" customHeight="1" x14ac:dyDescent="0.4">
      <c r="B7" s="105"/>
      <c r="C7" s="105"/>
      <c r="D7" s="105"/>
      <c r="E7" s="105"/>
      <c r="F7" s="105"/>
      <c r="G7" s="105"/>
      <c r="H7" s="105"/>
      <c r="I7" s="105"/>
      <c r="J7" s="105"/>
      <c r="K7" s="111"/>
      <c r="L7" s="111"/>
      <c r="M7" s="111"/>
      <c r="N7" s="105"/>
      <c r="O7" s="112"/>
      <c r="P7" s="113"/>
      <c r="Q7" s="113"/>
      <c r="R7" s="114"/>
      <c r="S7" s="109"/>
      <c r="Z7" s="97"/>
      <c r="AA7" s="97"/>
      <c r="AB7" s="95"/>
      <c r="AC7" s="95"/>
      <c r="AD7" s="108"/>
      <c r="AE7" s="85"/>
      <c r="AF7" s="85"/>
      <c r="AG7" s="85"/>
      <c r="AL7" s="85"/>
      <c r="AM7" s="85"/>
      <c r="AN7" s="115"/>
      <c r="AO7" s="110"/>
      <c r="AP7" s="110"/>
      <c r="AQ7" s="109"/>
      <c r="AR7" s="109"/>
      <c r="AS7" s="109"/>
      <c r="AT7" s="109"/>
      <c r="AU7" s="109"/>
      <c r="AV7" s="109"/>
      <c r="AW7" s="85" t="s">
        <v>145</v>
      </c>
      <c r="AX7" s="85"/>
      <c r="AY7" s="85"/>
      <c r="AZ7" s="460">
        <f>DAY(EOMONTH(DATE(X2,AB2,1),0))</f>
        <v>31</v>
      </c>
      <c r="BA7" s="461"/>
      <c r="BB7" s="108" t="s">
        <v>146</v>
      </c>
      <c r="BE7" s="88"/>
    </row>
    <row r="8" spans="2:57" ht="5.0999999999999996" customHeight="1" thickBot="1" x14ac:dyDescent="0.45">
      <c r="C8" s="117"/>
      <c r="D8" s="117"/>
      <c r="S8" s="117"/>
      <c r="AJ8" s="117"/>
      <c r="BC8" s="118"/>
      <c r="BD8" s="118"/>
      <c r="BE8" s="118"/>
    </row>
    <row r="9" spans="2:57" ht="20.25" customHeight="1" thickBot="1" x14ac:dyDescent="0.45">
      <c r="B9" s="462" t="s">
        <v>147</v>
      </c>
      <c r="C9" s="465" t="s">
        <v>148</v>
      </c>
      <c r="D9" s="466"/>
      <c r="E9" s="471" t="s">
        <v>149</v>
      </c>
      <c r="F9" s="466"/>
      <c r="G9" s="471" t="s">
        <v>150</v>
      </c>
      <c r="H9" s="465"/>
      <c r="I9" s="465"/>
      <c r="J9" s="465"/>
      <c r="K9" s="466"/>
      <c r="L9" s="471" t="s">
        <v>151</v>
      </c>
      <c r="M9" s="465"/>
      <c r="N9" s="465"/>
      <c r="O9" s="474"/>
      <c r="P9" s="477" t="s">
        <v>152</v>
      </c>
      <c r="Q9" s="478"/>
      <c r="R9" s="478"/>
      <c r="S9" s="478"/>
      <c r="T9" s="478"/>
      <c r="U9" s="478"/>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9" t="str">
        <f>IF(AZ3="４週","(10)1～4週目の勤務時間数合計","(10)1か月の勤務時間数合計")</f>
        <v>(10)1～4週目の勤務時間数合計</v>
      </c>
      <c r="AV9" s="480"/>
      <c r="AW9" s="479" t="s">
        <v>153</v>
      </c>
      <c r="AX9" s="480"/>
      <c r="AY9" s="487" t="s">
        <v>154</v>
      </c>
      <c r="AZ9" s="487"/>
      <c r="BA9" s="487"/>
      <c r="BB9" s="487"/>
      <c r="BC9" s="487"/>
      <c r="BD9" s="487"/>
    </row>
    <row r="10" spans="2:57" ht="20.25" customHeight="1" thickBot="1" x14ac:dyDescent="0.45">
      <c r="B10" s="463"/>
      <c r="C10" s="467"/>
      <c r="D10" s="468"/>
      <c r="E10" s="472"/>
      <c r="F10" s="468"/>
      <c r="G10" s="472"/>
      <c r="H10" s="467"/>
      <c r="I10" s="467"/>
      <c r="J10" s="467"/>
      <c r="K10" s="468"/>
      <c r="L10" s="472"/>
      <c r="M10" s="467"/>
      <c r="N10" s="467"/>
      <c r="O10" s="475"/>
      <c r="P10" s="489" t="s">
        <v>155</v>
      </c>
      <c r="Q10" s="490"/>
      <c r="R10" s="490"/>
      <c r="S10" s="490"/>
      <c r="T10" s="490"/>
      <c r="U10" s="490"/>
      <c r="V10" s="491"/>
      <c r="W10" s="489" t="s">
        <v>156</v>
      </c>
      <c r="X10" s="490"/>
      <c r="Y10" s="490"/>
      <c r="Z10" s="490"/>
      <c r="AA10" s="490"/>
      <c r="AB10" s="490"/>
      <c r="AC10" s="491"/>
      <c r="AD10" s="489" t="s">
        <v>157</v>
      </c>
      <c r="AE10" s="490"/>
      <c r="AF10" s="490"/>
      <c r="AG10" s="490"/>
      <c r="AH10" s="490"/>
      <c r="AI10" s="490"/>
      <c r="AJ10" s="491"/>
      <c r="AK10" s="489" t="s">
        <v>158</v>
      </c>
      <c r="AL10" s="490"/>
      <c r="AM10" s="490"/>
      <c r="AN10" s="490"/>
      <c r="AO10" s="490"/>
      <c r="AP10" s="490"/>
      <c r="AQ10" s="491"/>
      <c r="AR10" s="489" t="s">
        <v>159</v>
      </c>
      <c r="AS10" s="490"/>
      <c r="AT10" s="491"/>
      <c r="AU10" s="481"/>
      <c r="AV10" s="482"/>
      <c r="AW10" s="481"/>
      <c r="AX10" s="482"/>
      <c r="AY10" s="487"/>
      <c r="AZ10" s="487"/>
      <c r="BA10" s="487"/>
      <c r="BB10" s="487"/>
      <c r="BC10" s="487"/>
      <c r="BD10" s="487"/>
    </row>
    <row r="11" spans="2:57" ht="20.25" customHeight="1" thickBot="1" x14ac:dyDescent="0.45">
      <c r="B11" s="463"/>
      <c r="C11" s="467"/>
      <c r="D11" s="468"/>
      <c r="E11" s="472"/>
      <c r="F11" s="468"/>
      <c r="G11" s="472"/>
      <c r="H11" s="467"/>
      <c r="I11" s="467"/>
      <c r="J11" s="467"/>
      <c r="K11" s="468"/>
      <c r="L11" s="472"/>
      <c r="M11" s="467"/>
      <c r="N11" s="467"/>
      <c r="O11" s="475"/>
      <c r="P11" s="121">
        <f>DAY(DATE($X$2,$AB$2,1))</f>
        <v>1</v>
      </c>
      <c r="Q11" s="122">
        <f>DAY(DATE($X$2,$AB$2,2))</f>
        <v>2</v>
      </c>
      <c r="R11" s="122">
        <f>DAY(DATE($X$2,$AB$2,3))</f>
        <v>3</v>
      </c>
      <c r="S11" s="122">
        <f>DAY(DATE($X$2,$AB$2,4))</f>
        <v>4</v>
      </c>
      <c r="T11" s="122">
        <f>DAY(DATE($X$2,$AB$2,5))</f>
        <v>5</v>
      </c>
      <c r="U11" s="122">
        <f>DAY(DATE($X$2,$AB$2,6))</f>
        <v>6</v>
      </c>
      <c r="V11" s="123">
        <f>DAY(DATE($X$2,$AB$2,7))</f>
        <v>7</v>
      </c>
      <c r="W11" s="121">
        <f>DAY(DATE($X$2,$AB$2,8))</f>
        <v>8</v>
      </c>
      <c r="X11" s="122">
        <f>DAY(DATE($X$2,$AB$2,9))</f>
        <v>9</v>
      </c>
      <c r="Y11" s="122">
        <f>DAY(DATE($X$2,$AB$2,10))</f>
        <v>10</v>
      </c>
      <c r="Z11" s="122">
        <f>DAY(DATE($X$2,$AB$2,11))</f>
        <v>11</v>
      </c>
      <c r="AA11" s="122">
        <f>DAY(DATE($X$2,$AB$2,12))</f>
        <v>12</v>
      </c>
      <c r="AB11" s="122">
        <f>DAY(DATE($X$2,$AB$2,13))</f>
        <v>13</v>
      </c>
      <c r="AC11" s="123">
        <f>DAY(DATE($X$2,$AB$2,14))</f>
        <v>14</v>
      </c>
      <c r="AD11" s="121">
        <f>DAY(DATE($X$2,$AB$2,15))</f>
        <v>15</v>
      </c>
      <c r="AE11" s="122">
        <f>DAY(DATE($X$2,$AB$2,16))</f>
        <v>16</v>
      </c>
      <c r="AF11" s="122">
        <f>DAY(DATE($X$2,$AB$2,17))</f>
        <v>17</v>
      </c>
      <c r="AG11" s="122">
        <f>DAY(DATE($X$2,$AB$2,18))</f>
        <v>18</v>
      </c>
      <c r="AH11" s="122">
        <f>DAY(DATE($X$2,$AB$2,19))</f>
        <v>19</v>
      </c>
      <c r="AI11" s="122">
        <f>DAY(DATE($X$2,$AB$2,20))</f>
        <v>20</v>
      </c>
      <c r="AJ11" s="123">
        <f>DAY(DATE($X$2,$AB$2,21))</f>
        <v>21</v>
      </c>
      <c r="AK11" s="121">
        <f>DAY(DATE($X$2,$AB$2,22))</f>
        <v>22</v>
      </c>
      <c r="AL11" s="122">
        <f>DAY(DATE($X$2,$AB$2,23))</f>
        <v>23</v>
      </c>
      <c r="AM11" s="122">
        <f>DAY(DATE($X$2,$AB$2,24))</f>
        <v>24</v>
      </c>
      <c r="AN11" s="122">
        <f>DAY(DATE($X$2,$AB$2,25))</f>
        <v>25</v>
      </c>
      <c r="AO11" s="122">
        <f>DAY(DATE($X$2,$AB$2,26))</f>
        <v>26</v>
      </c>
      <c r="AP11" s="122">
        <f>DAY(DATE($X$2,$AB$2,27))</f>
        <v>27</v>
      </c>
      <c r="AQ11" s="123">
        <f>DAY(DATE($X$2,$AB$2,28))</f>
        <v>28</v>
      </c>
      <c r="AR11" s="121" t="str">
        <f>IF(AZ3="暦月",IF(DAY(DATE($X$2,$AB$2,29))=29,29,""),"")</f>
        <v/>
      </c>
      <c r="AS11" s="122" t="str">
        <f>IF(AZ3="暦月",IF(DAY(DATE($X$2,$AB$2,30))=30,30,""),"")</f>
        <v/>
      </c>
      <c r="AT11" s="160" t="str">
        <f>IF(AZ3="暦月",IF(DAY(DATE($X$2,$AB$2,31))=31,31,""),"")</f>
        <v/>
      </c>
      <c r="AU11" s="481"/>
      <c r="AV11" s="482"/>
      <c r="AW11" s="481"/>
      <c r="AX11" s="482"/>
      <c r="AY11" s="487"/>
      <c r="AZ11" s="487"/>
      <c r="BA11" s="487"/>
      <c r="BB11" s="487"/>
      <c r="BC11" s="487"/>
      <c r="BD11" s="487"/>
    </row>
    <row r="12" spans="2:57" ht="20.25" hidden="1" customHeight="1" thickBot="1" x14ac:dyDescent="0.45">
      <c r="B12" s="463"/>
      <c r="C12" s="467"/>
      <c r="D12" s="468"/>
      <c r="E12" s="472"/>
      <c r="F12" s="468"/>
      <c r="G12" s="472"/>
      <c r="H12" s="467"/>
      <c r="I12" s="467"/>
      <c r="J12" s="467"/>
      <c r="K12" s="468"/>
      <c r="L12" s="472"/>
      <c r="M12" s="467"/>
      <c r="N12" s="467"/>
      <c r="O12" s="475"/>
      <c r="P12" s="121">
        <f>WEEKDAY(DATE($X$2,$AB$2,1))</f>
        <v>6</v>
      </c>
      <c r="Q12" s="122">
        <f>WEEKDAY(DATE($X$2,$AB$2,2))</f>
        <v>7</v>
      </c>
      <c r="R12" s="122">
        <f>WEEKDAY(DATE($X$2,$AB$2,3))</f>
        <v>1</v>
      </c>
      <c r="S12" s="122">
        <f>WEEKDAY(DATE($X$2,$AB$2,4))</f>
        <v>2</v>
      </c>
      <c r="T12" s="122">
        <f>WEEKDAY(DATE($X$2,$AB$2,5))</f>
        <v>3</v>
      </c>
      <c r="U12" s="122">
        <f>WEEKDAY(DATE($X$2,$AB$2,6))</f>
        <v>4</v>
      </c>
      <c r="V12" s="123">
        <f>WEEKDAY(DATE($X$2,$AB$2,7))</f>
        <v>5</v>
      </c>
      <c r="W12" s="121">
        <f>WEEKDAY(DATE($X$2,$AB$2,8))</f>
        <v>6</v>
      </c>
      <c r="X12" s="122">
        <f>WEEKDAY(DATE($X$2,$AB$2,9))</f>
        <v>7</v>
      </c>
      <c r="Y12" s="122">
        <f>WEEKDAY(DATE($X$2,$AB$2,10))</f>
        <v>1</v>
      </c>
      <c r="Z12" s="122">
        <f>WEEKDAY(DATE($X$2,$AB$2,11))</f>
        <v>2</v>
      </c>
      <c r="AA12" s="122">
        <f>WEEKDAY(DATE($X$2,$AB$2,12))</f>
        <v>3</v>
      </c>
      <c r="AB12" s="122">
        <f>WEEKDAY(DATE($X$2,$AB$2,13))</f>
        <v>4</v>
      </c>
      <c r="AC12" s="123">
        <f>WEEKDAY(DATE($X$2,$AB$2,14))</f>
        <v>5</v>
      </c>
      <c r="AD12" s="121">
        <f>WEEKDAY(DATE($X$2,$AB$2,15))</f>
        <v>6</v>
      </c>
      <c r="AE12" s="122">
        <f>WEEKDAY(DATE($X$2,$AB$2,16))</f>
        <v>7</v>
      </c>
      <c r="AF12" s="122">
        <f>WEEKDAY(DATE($X$2,$AB$2,17))</f>
        <v>1</v>
      </c>
      <c r="AG12" s="122">
        <f>WEEKDAY(DATE($X$2,$AB$2,18))</f>
        <v>2</v>
      </c>
      <c r="AH12" s="122">
        <f>WEEKDAY(DATE($X$2,$AB$2,19))</f>
        <v>3</v>
      </c>
      <c r="AI12" s="122">
        <f>WEEKDAY(DATE($X$2,$AB$2,20))</f>
        <v>4</v>
      </c>
      <c r="AJ12" s="123">
        <f>WEEKDAY(DATE($X$2,$AB$2,21))</f>
        <v>5</v>
      </c>
      <c r="AK12" s="121">
        <f>WEEKDAY(DATE($X$2,$AB$2,22))</f>
        <v>6</v>
      </c>
      <c r="AL12" s="122">
        <f>WEEKDAY(DATE($X$2,$AB$2,23))</f>
        <v>7</v>
      </c>
      <c r="AM12" s="122">
        <f>WEEKDAY(DATE($X$2,$AB$2,24))</f>
        <v>1</v>
      </c>
      <c r="AN12" s="122">
        <f>WEEKDAY(DATE($X$2,$AB$2,25))</f>
        <v>2</v>
      </c>
      <c r="AO12" s="122">
        <f>WEEKDAY(DATE($X$2,$AB$2,26))</f>
        <v>3</v>
      </c>
      <c r="AP12" s="122">
        <f>WEEKDAY(DATE($X$2,$AB$2,27))</f>
        <v>4</v>
      </c>
      <c r="AQ12" s="123">
        <f>WEEKDAY(DATE($X$2,$AB$2,28))</f>
        <v>5</v>
      </c>
      <c r="AR12" s="121">
        <f>IF(AR11=29,WEEKDAY(DATE($X$2,$AB$2,29)),0)</f>
        <v>0</v>
      </c>
      <c r="AS12" s="122">
        <f>IF(AS11=30,WEEKDAY(DATE($X$2,$AB$2,30)),0)</f>
        <v>0</v>
      </c>
      <c r="AT12" s="160">
        <f>IF(AT11=31,WEEKDAY(DATE($X$2,$AB$2,31)),0)</f>
        <v>0</v>
      </c>
      <c r="AU12" s="483"/>
      <c r="AV12" s="484"/>
      <c r="AW12" s="483"/>
      <c r="AX12" s="484"/>
      <c r="AY12" s="488"/>
      <c r="AZ12" s="488"/>
      <c r="BA12" s="488"/>
      <c r="BB12" s="488"/>
      <c r="BC12" s="488"/>
      <c r="BD12" s="488"/>
    </row>
    <row r="13" spans="2:57" ht="20.25" customHeight="1" thickBot="1" x14ac:dyDescent="0.45">
      <c r="B13" s="464"/>
      <c r="C13" s="469"/>
      <c r="D13" s="470"/>
      <c r="E13" s="473"/>
      <c r="F13" s="470"/>
      <c r="G13" s="473"/>
      <c r="H13" s="469"/>
      <c r="I13" s="469"/>
      <c r="J13" s="469"/>
      <c r="K13" s="470"/>
      <c r="L13" s="473"/>
      <c r="M13" s="469"/>
      <c r="N13" s="469"/>
      <c r="O13" s="476"/>
      <c r="P13" s="124" t="str">
        <f>IF(P12=1,"日",IF(P12=2,"月",IF(P12=3,"火",IF(P12=4,"水",IF(P12=5,"木",IF(P12=6,"金","土"))))))</f>
        <v>金</v>
      </c>
      <c r="Q13" s="125" t="str">
        <f t="shared" ref="Q13:AQ13" si="0">IF(Q12=1,"日",IF(Q12=2,"月",IF(Q12=3,"火",IF(Q12=4,"水",IF(Q12=5,"木",IF(Q12=6,"金","土"))))))</f>
        <v>土</v>
      </c>
      <c r="R13" s="125" t="str">
        <f t="shared" si="0"/>
        <v>日</v>
      </c>
      <c r="S13" s="125" t="str">
        <f t="shared" si="0"/>
        <v>月</v>
      </c>
      <c r="T13" s="125" t="str">
        <f t="shared" si="0"/>
        <v>火</v>
      </c>
      <c r="U13" s="125" t="str">
        <f t="shared" si="0"/>
        <v>水</v>
      </c>
      <c r="V13" s="126" t="str">
        <f t="shared" si="0"/>
        <v>木</v>
      </c>
      <c r="W13" s="124" t="str">
        <f t="shared" si="0"/>
        <v>金</v>
      </c>
      <c r="X13" s="125" t="str">
        <f t="shared" si="0"/>
        <v>土</v>
      </c>
      <c r="Y13" s="125" t="str">
        <f t="shared" si="0"/>
        <v>日</v>
      </c>
      <c r="Z13" s="125" t="str">
        <f t="shared" si="0"/>
        <v>月</v>
      </c>
      <c r="AA13" s="125" t="str">
        <f t="shared" si="0"/>
        <v>火</v>
      </c>
      <c r="AB13" s="125" t="str">
        <f t="shared" si="0"/>
        <v>水</v>
      </c>
      <c r="AC13" s="126" t="str">
        <f t="shared" si="0"/>
        <v>木</v>
      </c>
      <c r="AD13" s="124" t="str">
        <f t="shared" si="0"/>
        <v>金</v>
      </c>
      <c r="AE13" s="125" t="str">
        <f t="shared" si="0"/>
        <v>土</v>
      </c>
      <c r="AF13" s="125" t="str">
        <f t="shared" si="0"/>
        <v>日</v>
      </c>
      <c r="AG13" s="125" t="str">
        <f t="shared" si="0"/>
        <v>月</v>
      </c>
      <c r="AH13" s="125" t="str">
        <f t="shared" si="0"/>
        <v>火</v>
      </c>
      <c r="AI13" s="125" t="str">
        <f t="shared" si="0"/>
        <v>水</v>
      </c>
      <c r="AJ13" s="126" t="str">
        <f t="shared" si="0"/>
        <v>木</v>
      </c>
      <c r="AK13" s="124" t="str">
        <f t="shared" si="0"/>
        <v>金</v>
      </c>
      <c r="AL13" s="125" t="str">
        <f t="shared" si="0"/>
        <v>土</v>
      </c>
      <c r="AM13" s="125" t="str">
        <f t="shared" si="0"/>
        <v>日</v>
      </c>
      <c r="AN13" s="125" t="str">
        <f t="shared" si="0"/>
        <v>月</v>
      </c>
      <c r="AO13" s="125" t="str">
        <f t="shared" si="0"/>
        <v>火</v>
      </c>
      <c r="AP13" s="125" t="str">
        <f t="shared" si="0"/>
        <v>水</v>
      </c>
      <c r="AQ13" s="126" t="str">
        <f t="shared" si="0"/>
        <v>木</v>
      </c>
      <c r="AR13" s="125" t="str">
        <f>IF(AR12=1,"日",IF(AR12=2,"月",IF(AR12=3,"火",IF(AR12=4,"水",IF(AR12=5,"木",IF(AR12=6,"金",IF(AR12=0,"","土")))))))</f>
        <v/>
      </c>
      <c r="AS13" s="125" t="str">
        <f>IF(AS12=1,"日",IF(AS12=2,"月",IF(AS12=3,"火",IF(AS12=4,"水",IF(AS12=5,"木",IF(AS12=6,"金",IF(AS12=0,"","土")))))))</f>
        <v/>
      </c>
      <c r="AT13" s="161" t="str">
        <f>IF(AT12=1,"日",IF(AT12=2,"月",IF(AT12=3,"火",IF(AT12=4,"水",IF(AT12=5,"木",IF(AT12=6,"金",IF(AT12=0,"","土")))))))</f>
        <v/>
      </c>
      <c r="AU13" s="485"/>
      <c r="AV13" s="486"/>
      <c r="AW13" s="485"/>
      <c r="AX13" s="486"/>
      <c r="AY13" s="488"/>
      <c r="AZ13" s="488"/>
      <c r="BA13" s="488"/>
      <c r="BB13" s="488"/>
      <c r="BC13" s="488"/>
      <c r="BD13" s="488"/>
    </row>
    <row r="14" spans="2:57" ht="39.950000000000003" customHeight="1" x14ac:dyDescent="0.4">
      <c r="B14" s="127">
        <v>1</v>
      </c>
      <c r="C14" s="444"/>
      <c r="D14" s="445"/>
      <c r="E14" s="446"/>
      <c r="F14" s="447"/>
      <c r="G14" s="448"/>
      <c r="H14" s="449"/>
      <c r="I14" s="449"/>
      <c r="J14" s="449"/>
      <c r="K14" s="450"/>
      <c r="L14" s="451"/>
      <c r="M14" s="452"/>
      <c r="N14" s="452"/>
      <c r="O14" s="453"/>
      <c r="P14" s="128"/>
      <c r="Q14" s="129"/>
      <c r="R14" s="129"/>
      <c r="S14" s="129"/>
      <c r="T14" s="129"/>
      <c r="U14" s="129"/>
      <c r="V14" s="130"/>
      <c r="W14" s="128"/>
      <c r="X14" s="129"/>
      <c r="Y14" s="129"/>
      <c r="Z14" s="129"/>
      <c r="AA14" s="129"/>
      <c r="AB14" s="129"/>
      <c r="AC14" s="130"/>
      <c r="AD14" s="128"/>
      <c r="AE14" s="129"/>
      <c r="AF14" s="129"/>
      <c r="AG14" s="129"/>
      <c r="AH14" s="129"/>
      <c r="AI14" s="129"/>
      <c r="AJ14" s="130"/>
      <c r="AK14" s="128"/>
      <c r="AL14" s="129"/>
      <c r="AM14" s="129"/>
      <c r="AN14" s="129"/>
      <c r="AO14" s="129"/>
      <c r="AP14" s="129"/>
      <c r="AQ14" s="130"/>
      <c r="AR14" s="128"/>
      <c r="AS14" s="129"/>
      <c r="AT14" s="130"/>
      <c r="AU14" s="454">
        <f>IF($AZ$3="４週",SUM(P14:AQ14),IF($AZ$3="暦月",SUM(P14:AT14),""))</f>
        <v>0</v>
      </c>
      <c r="AV14" s="455"/>
      <c r="AW14" s="456">
        <f t="shared" ref="AW14:AW31" si="1">IF($AZ$3="４週",AU14/4,IF($AZ$3="暦月",AU14/($AZ$7/7),""))</f>
        <v>0</v>
      </c>
      <c r="AX14" s="457"/>
      <c r="AY14" s="441"/>
      <c r="AZ14" s="442"/>
      <c r="BA14" s="442"/>
      <c r="BB14" s="442"/>
      <c r="BC14" s="442"/>
      <c r="BD14" s="443"/>
    </row>
    <row r="15" spans="2:57" ht="39.950000000000003" customHeight="1" x14ac:dyDescent="0.4">
      <c r="B15" s="131">
        <f t="shared" ref="B15:B31" si="2">B14+1</f>
        <v>2</v>
      </c>
      <c r="C15" s="427"/>
      <c r="D15" s="428"/>
      <c r="E15" s="429"/>
      <c r="F15" s="430"/>
      <c r="G15" s="431"/>
      <c r="H15" s="432"/>
      <c r="I15" s="432"/>
      <c r="J15" s="432"/>
      <c r="K15" s="433"/>
      <c r="L15" s="434"/>
      <c r="M15" s="435"/>
      <c r="N15" s="435"/>
      <c r="O15" s="436"/>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437">
        <f>IF($AZ$3="４週",SUM(P15:AQ15),IF($AZ$3="暦月",SUM(P15:AT15),""))</f>
        <v>0</v>
      </c>
      <c r="AV15" s="438"/>
      <c r="AW15" s="439">
        <f t="shared" si="1"/>
        <v>0</v>
      </c>
      <c r="AX15" s="440"/>
      <c r="AY15" s="407"/>
      <c r="AZ15" s="408"/>
      <c r="BA15" s="408"/>
      <c r="BB15" s="408"/>
      <c r="BC15" s="408"/>
      <c r="BD15" s="409"/>
    </row>
    <row r="16" spans="2:57" ht="39.950000000000003" customHeight="1" x14ac:dyDescent="0.4">
      <c r="B16" s="131">
        <f t="shared" si="2"/>
        <v>3</v>
      </c>
      <c r="C16" s="427"/>
      <c r="D16" s="428"/>
      <c r="E16" s="429"/>
      <c r="F16" s="430"/>
      <c r="G16" s="431"/>
      <c r="H16" s="432"/>
      <c r="I16" s="432"/>
      <c r="J16" s="432"/>
      <c r="K16" s="433"/>
      <c r="L16" s="434"/>
      <c r="M16" s="435"/>
      <c r="N16" s="435"/>
      <c r="O16" s="436"/>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437">
        <f>IF($AZ$3="４週",SUM(P16:AQ16),IF($AZ$3="暦月",SUM(P16:AT16),""))</f>
        <v>0</v>
      </c>
      <c r="AV16" s="438"/>
      <c r="AW16" s="439">
        <f t="shared" si="1"/>
        <v>0</v>
      </c>
      <c r="AX16" s="440"/>
      <c r="AY16" s="407"/>
      <c r="AZ16" s="408"/>
      <c r="BA16" s="408"/>
      <c r="BB16" s="408"/>
      <c r="BC16" s="408"/>
      <c r="BD16" s="409"/>
    </row>
    <row r="17" spans="2:56" ht="39.950000000000003" customHeight="1" x14ac:dyDescent="0.4">
      <c r="B17" s="131">
        <f t="shared" si="2"/>
        <v>4</v>
      </c>
      <c r="C17" s="427"/>
      <c r="D17" s="428"/>
      <c r="E17" s="429"/>
      <c r="F17" s="430"/>
      <c r="G17" s="431"/>
      <c r="H17" s="432"/>
      <c r="I17" s="432"/>
      <c r="J17" s="432"/>
      <c r="K17" s="433"/>
      <c r="L17" s="434"/>
      <c r="M17" s="435"/>
      <c r="N17" s="435"/>
      <c r="O17" s="436"/>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437">
        <f>IF($AZ$3="４週",SUM(P17:AQ17),IF($AZ$3="暦月",SUM(P17:AT17),""))</f>
        <v>0</v>
      </c>
      <c r="AV17" s="438"/>
      <c r="AW17" s="439">
        <f t="shared" si="1"/>
        <v>0</v>
      </c>
      <c r="AX17" s="440"/>
      <c r="AY17" s="407"/>
      <c r="AZ17" s="408"/>
      <c r="BA17" s="408"/>
      <c r="BB17" s="408"/>
      <c r="BC17" s="408"/>
      <c r="BD17" s="409"/>
    </row>
    <row r="18" spans="2:56" ht="39.950000000000003" customHeight="1" x14ac:dyDescent="0.4">
      <c r="B18" s="131">
        <f t="shared" si="2"/>
        <v>5</v>
      </c>
      <c r="C18" s="427"/>
      <c r="D18" s="428"/>
      <c r="E18" s="429"/>
      <c r="F18" s="430"/>
      <c r="G18" s="431"/>
      <c r="H18" s="432"/>
      <c r="I18" s="432"/>
      <c r="J18" s="432"/>
      <c r="K18" s="433"/>
      <c r="L18" s="434"/>
      <c r="M18" s="435"/>
      <c r="N18" s="435"/>
      <c r="O18" s="436"/>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437">
        <f t="shared" ref="AU18:AU31" si="3">IF($AZ$3="４週",SUM(P18:AQ18),IF($AZ$3="暦月",SUM(P18:AT18),""))</f>
        <v>0</v>
      </c>
      <c r="AV18" s="438"/>
      <c r="AW18" s="439">
        <f t="shared" si="1"/>
        <v>0</v>
      </c>
      <c r="AX18" s="440"/>
      <c r="AY18" s="407"/>
      <c r="AZ18" s="408"/>
      <c r="BA18" s="408"/>
      <c r="BB18" s="408"/>
      <c r="BC18" s="408"/>
      <c r="BD18" s="409"/>
    </row>
    <row r="19" spans="2:56" ht="39.950000000000003" customHeight="1" x14ac:dyDescent="0.4">
      <c r="B19" s="131">
        <f t="shared" si="2"/>
        <v>6</v>
      </c>
      <c r="C19" s="427"/>
      <c r="D19" s="428"/>
      <c r="E19" s="429"/>
      <c r="F19" s="430"/>
      <c r="G19" s="431"/>
      <c r="H19" s="432"/>
      <c r="I19" s="432"/>
      <c r="J19" s="432"/>
      <c r="K19" s="433"/>
      <c r="L19" s="434"/>
      <c r="M19" s="435"/>
      <c r="N19" s="435"/>
      <c r="O19" s="436"/>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437">
        <f t="shared" si="3"/>
        <v>0</v>
      </c>
      <c r="AV19" s="438"/>
      <c r="AW19" s="439">
        <f t="shared" si="1"/>
        <v>0</v>
      </c>
      <c r="AX19" s="440"/>
      <c r="AY19" s="407"/>
      <c r="AZ19" s="408"/>
      <c r="BA19" s="408"/>
      <c r="BB19" s="408"/>
      <c r="BC19" s="408"/>
      <c r="BD19" s="409"/>
    </row>
    <row r="20" spans="2:56" ht="39.950000000000003" customHeight="1" x14ac:dyDescent="0.4">
      <c r="B20" s="131">
        <f t="shared" si="2"/>
        <v>7</v>
      </c>
      <c r="C20" s="427"/>
      <c r="D20" s="428"/>
      <c r="E20" s="429"/>
      <c r="F20" s="430"/>
      <c r="G20" s="431"/>
      <c r="H20" s="432"/>
      <c r="I20" s="432"/>
      <c r="J20" s="432"/>
      <c r="K20" s="433"/>
      <c r="L20" s="434"/>
      <c r="M20" s="435"/>
      <c r="N20" s="435"/>
      <c r="O20" s="436"/>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437">
        <f>IF($AZ$3="４週",SUM(P20:AQ20),IF($AZ$3="暦月",SUM(P20:AT20),""))</f>
        <v>0</v>
      </c>
      <c r="AV20" s="438"/>
      <c r="AW20" s="439">
        <f t="shared" si="1"/>
        <v>0</v>
      </c>
      <c r="AX20" s="440"/>
      <c r="AY20" s="407"/>
      <c r="AZ20" s="408"/>
      <c r="BA20" s="408"/>
      <c r="BB20" s="408"/>
      <c r="BC20" s="408"/>
      <c r="BD20" s="409"/>
    </row>
    <row r="21" spans="2:56" ht="39.950000000000003" customHeight="1" x14ac:dyDescent="0.4">
      <c r="B21" s="131">
        <f t="shared" si="2"/>
        <v>8</v>
      </c>
      <c r="C21" s="427"/>
      <c r="D21" s="428"/>
      <c r="E21" s="429"/>
      <c r="F21" s="430"/>
      <c r="G21" s="431"/>
      <c r="H21" s="432"/>
      <c r="I21" s="432"/>
      <c r="J21" s="432"/>
      <c r="K21" s="433"/>
      <c r="L21" s="434"/>
      <c r="M21" s="435"/>
      <c r="N21" s="435"/>
      <c r="O21" s="436"/>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437">
        <f t="shared" si="3"/>
        <v>0</v>
      </c>
      <c r="AV21" s="438"/>
      <c r="AW21" s="439">
        <f t="shared" si="1"/>
        <v>0</v>
      </c>
      <c r="AX21" s="440"/>
      <c r="AY21" s="407"/>
      <c r="AZ21" s="408"/>
      <c r="BA21" s="408"/>
      <c r="BB21" s="408"/>
      <c r="BC21" s="408"/>
      <c r="BD21" s="409"/>
    </row>
    <row r="22" spans="2:56" ht="39.950000000000003" customHeight="1" x14ac:dyDescent="0.4">
      <c r="B22" s="131">
        <f t="shared" si="2"/>
        <v>9</v>
      </c>
      <c r="C22" s="427"/>
      <c r="D22" s="428"/>
      <c r="E22" s="429"/>
      <c r="F22" s="430"/>
      <c r="G22" s="431"/>
      <c r="H22" s="432"/>
      <c r="I22" s="432"/>
      <c r="J22" s="432"/>
      <c r="K22" s="433"/>
      <c r="L22" s="434"/>
      <c r="M22" s="435"/>
      <c r="N22" s="435"/>
      <c r="O22" s="436"/>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437">
        <f t="shared" si="3"/>
        <v>0</v>
      </c>
      <c r="AV22" s="438"/>
      <c r="AW22" s="439">
        <f t="shared" si="1"/>
        <v>0</v>
      </c>
      <c r="AX22" s="440"/>
      <c r="AY22" s="407"/>
      <c r="AZ22" s="408"/>
      <c r="BA22" s="408"/>
      <c r="BB22" s="408"/>
      <c r="BC22" s="408"/>
      <c r="BD22" s="409"/>
    </row>
    <row r="23" spans="2:56" ht="39.950000000000003" customHeight="1" x14ac:dyDescent="0.4">
      <c r="B23" s="131">
        <f t="shared" si="2"/>
        <v>10</v>
      </c>
      <c r="C23" s="427"/>
      <c r="D23" s="428"/>
      <c r="E23" s="429"/>
      <c r="F23" s="430"/>
      <c r="G23" s="431"/>
      <c r="H23" s="432"/>
      <c r="I23" s="432"/>
      <c r="J23" s="432"/>
      <c r="K23" s="433"/>
      <c r="L23" s="434"/>
      <c r="M23" s="435"/>
      <c r="N23" s="435"/>
      <c r="O23" s="436"/>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437">
        <f t="shared" si="3"/>
        <v>0</v>
      </c>
      <c r="AV23" s="438"/>
      <c r="AW23" s="439">
        <f t="shared" si="1"/>
        <v>0</v>
      </c>
      <c r="AX23" s="440"/>
      <c r="AY23" s="407"/>
      <c r="AZ23" s="408"/>
      <c r="BA23" s="408"/>
      <c r="BB23" s="408"/>
      <c r="BC23" s="408"/>
      <c r="BD23" s="409"/>
    </row>
    <row r="24" spans="2:56" ht="39.950000000000003" customHeight="1" x14ac:dyDescent="0.4">
      <c r="B24" s="131">
        <f t="shared" si="2"/>
        <v>11</v>
      </c>
      <c r="C24" s="427"/>
      <c r="D24" s="428"/>
      <c r="E24" s="429"/>
      <c r="F24" s="430"/>
      <c r="G24" s="431"/>
      <c r="H24" s="432"/>
      <c r="I24" s="432"/>
      <c r="J24" s="432"/>
      <c r="K24" s="433"/>
      <c r="L24" s="434"/>
      <c r="M24" s="435"/>
      <c r="N24" s="435"/>
      <c r="O24" s="436"/>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437">
        <f t="shared" si="3"/>
        <v>0</v>
      </c>
      <c r="AV24" s="438"/>
      <c r="AW24" s="439">
        <f t="shared" si="1"/>
        <v>0</v>
      </c>
      <c r="AX24" s="440"/>
      <c r="AY24" s="407"/>
      <c r="AZ24" s="408"/>
      <c r="BA24" s="408"/>
      <c r="BB24" s="408"/>
      <c r="BC24" s="408"/>
      <c r="BD24" s="409"/>
    </row>
    <row r="25" spans="2:56" ht="39.950000000000003" customHeight="1" x14ac:dyDescent="0.4">
      <c r="B25" s="131">
        <f t="shared" si="2"/>
        <v>12</v>
      </c>
      <c r="C25" s="427"/>
      <c r="D25" s="428"/>
      <c r="E25" s="429"/>
      <c r="F25" s="430"/>
      <c r="G25" s="431"/>
      <c r="H25" s="432"/>
      <c r="I25" s="432"/>
      <c r="J25" s="432"/>
      <c r="K25" s="433"/>
      <c r="L25" s="434"/>
      <c r="M25" s="435"/>
      <c r="N25" s="435"/>
      <c r="O25" s="436"/>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437">
        <f t="shared" si="3"/>
        <v>0</v>
      </c>
      <c r="AV25" s="438"/>
      <c r="AW25" s="439">
        <f t="shared" si="1"/>
        <v>0</v>
      </c>
      <c r="AX25" s="440"/>
      <c r="AY25" s="407"/>
      <c r="AZ25" s="408"/>
      <c r="BA25" s="408"/>
      <c r="BB25" s="408"/>
      <c r="BC25" s="408"/>
      <c r="BD25" s="409"/>
    </row>
    <row r="26" spans="2:56" ht="39.950000000000003" customHeight="1" x14ac:dyDescent="0.4">
      <c r="B26" s="131">
        <f t="shared" si="2"/>
        <v>13</v>
      </c>
      <c r="C26" s="427"/>
      <c r="D26" s="428"/>
      <c r="E26" s="429"/>
      <c r="F26" s="430"/>
      <c r="G26" s="431"/>
      <c r="H26" s="432"/>
      <c r="I26" s="432"/>
      <c r="J26" s="432"/>
      <c r="K26" s="433"/>
      <c r="L26" s="434"/>
      <c r="M26" s="435"/>
      <c r="N26" s="435"/>
      <c r="O26" s="436"/>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437">
        <f t="shared" si="3"/>
        <v>0</v>
      </c>
      <c r="AV26" s="438"/>
      <c r="AW26" s="439">
        <f t="shared" si="1"/>
        <v>0</v>
      </c>
      <c r="AX26" s="440"/>
      <c r="AY26" s="407"/>
      <c r="AZ26" s="408"/>
      <c r="BA26" s="408"/>
      <c r="BB26" s="408"/>
      <c r="BC26" s="408"/>
      <c r="BD26" s="409"/>
    </row>
    <row r="27" spans="2:56" ht="39.950000000000003" customHeight="1" x14ac:dyDescent="0.4">
      <c r="B27" s="131">
        <f t="shared" si="2"/>
        <v>14</v>
      </c>
      <c r="C27" s="427"/>
      <c r="D27" s="428"/>
      <c r="E27" s="429"/>
      <c r="F27" s="430"/>
      <c r="G27" s="431"/>
      <c r="H27" s="432"/>
      <c r="I27" s="432"/>
      <c r="J27" s="432"/>
      <c r="K27" s="433"/>
      <c r="L27" s="434"/>
      <c r="M27" s="435"/>
      <c r="N27" s="435"/>
      <c r="O27" s="436"/>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437">
        <f t="shared" si="3"/>
        <v>0</v>
      </c>
      <c r="AV27" s="438"/>
      <c r="AW27" s="439">
        <f t="shared" si="1"/>
        <v>0</v>
      </c>
      <c r="AX27" s="440"/>
      <c r="AY27" s="407"/>
      <c r="AZ27" s="408"/>
      <c r="BA27" s="408"/>
      <c r="BB27" s="408"/>
      <c r="BC27" s="408"/>
      <c r="BD27" s="409"/>
    </row>
    <row r="28" spans="2:56" ht="39.950000000000003" customHeight="1" x14ac:dyDescent="0.4">
      <c r="B28" s="131">
        <f t="shared" si="2"/>
        <v>15</v>
      </c>
      <c r="C28" s="427"/>
      <c r="D28" s="428"/>
      <c r="E28" s="429"/>
      <c r="F28" s="430"/>
      <c r="G28" s="431"/>
      <c r="H28" s="432"/>
      <c r="I28" s="432"/>
      <c r="J28" s="432"/>
      <c r="K28" s="433"/>
      <c r="L28" s="434"/>
      <c r="M28" s="435"/>
      <c r="N28" s="435"/>
      <c r="O28" s="436"/>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437">
        <f t="shared" si="3"/>
        <v>0</v>
      </c>
      <c r="AV28" s="438"/>
      <c r="AW28" s="439">
        <f t="shared" si="1"/>
        <v>0</v>
      </c>
      <c r="AX28" s="440"/>
      <c r="AY28" s="407"/>
      <c r="AZ28" s="408"/>
      <c r="BA28" s="408"/>
      <c r="BB28" s="408"/>
      <c r="BC28" s="408"/>
      <c r="BD28" s="409"/>
    </row>
    <row r="29" spans="2:56" ht="39.950000000000003" customHeight="1" x14ac:dyDescent="0.4">
      <c r="B29" s="131">
        <f t="shared" si="2"/>
        <v>16</v>
      </c>
      <c r="C29" s="427"/>
      <c r="D29" s="428"/>
      <c r="E29" s="429"/>
      <c r="F29" s="430"/>
      <c r="G29" s="431"/>
      <c r="H29" s="432"/>
      <c r="I29" s="432"/>
      <c r="J29" s="432"/>
      <c r="K29" s="433"/>
      <c r="L29" s="434"/>
      <c r="M29" s="435"/>
      <c r="N29" s="435"/>
      <c r="O29" s="436"/>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437">
        <f t="shared" si="3"/>
        <v>0</v>
      </c>
      <c r="AV29" s="438"/>
      <c r="AW29" s="439">
        <f t="shared" si="1"/>
        <v>0</v>
      </c>
      <c r="AX29" s="440"/>
      <c r="AY29" s="407"/>
      <c r="AZ29" s="408"/>
      <c r="BA29" s="408"/>
      <c r="BB29" s="408"/>
      <c r="BC29" s="408"/>
      <c r="BD29" s="409"/>
    </row>
    <row r="30" spans="2:56" ht="39.950000000000003" customHeight="1" x14ac:dyDescent="0.4">
      <c r="B30" s="131">
        <f t="shared" si="2"/>
        <v>17</v>
      </c>
      <c r="C30" s="427"/>
      <c r="D30" s="428"/>
      <c r="E30" s="429"/>
      <c r="F30" s="430"/>
      <c r="G30" s="431"/>
      <c r="H30" s="432"/>
      <c r="I30" s="432"/>
      <c r="J30" s="432"/>
      <c r="K30" s="433"/>
      <c r="L30" s="434"/>
      <c r="M30" s="435"/>
      <c r="N30" s="435"/>
      <c r="O30" s="436"/>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437">
        <f t="shared" si="3"/>
        <v>0</v>
      </c>
      <c r="AV30" s="438"/>
      <c r="AW30" s="439">
        <f t="shared" si="1"/>
        <v>0</v>
      </c>
      <c r="AX30" s="440"/>
      <c r="AY30" s="407"/>
      <c r="AZ30" s="408"/>
      <c r="BA30" s="408"/>
      <c r="BB30" s="408"/>
      <c r="BC30" s="408"/>
      <c r="BD30" s="409"/>
    </row>
    <row r="31" spans="2:56" ht="39.950000000000003" customHeight="1" thickBot="1" x14ac:dyDescent="0.45">
      <c r="B31" s="135">
        <f t="shared" si="2"/>
        <v>18</v>
      </c>
      <c r="C31" s="410"/>
      <c r="D31" s="411"/>
      <c r="E31" s="412"/>
      <c r="F31" s="413"/>
      <c r="G31" s="414"/>
      <c r="H31" s="415"/>
      <c r="I31" s="415"/>
      <c r="J31" s="415"/>
      <c r="K31" s="416"/>
      <c r="L31" s="417"/>
      <c r="M31" s="418"/>
      <c r="N31" s="418"/>
      <c r="O31" s="419"/>
      <c r="P31" s="136"/>
      <c r="Q31" s="137"/>
      <c r="R31" s="137"/>
      <c r="S31" s="137"/>
      <c r="T31" s="137"/>
      <c r="U31" s="137"/>
      <c r="V31" s="138"/>
      <c r="W31" s="136"/>
      <c r="X31" s="137"/>
      <c r="Y31" s="137"/>
      <c r="Z31" s="137"/>
      <c r="AA31" s="137"/>
      <c r="AB31" s="137"/>
      <c r="AC31" s="138"/>
      <c r="AD31" s="136"/>
      <c r="AE31" s="137"/>
      <c r="AF31" s="137"/>
      <c r="AG31" s="137"/>
      <c r="AH31" s="137"/>
      <c r="AI31" s="137"/>
      <c r="AJ31" s="138"/>
      <c r="AK31" s="136"/>
      <c r="AL31" s="137"/>
      <c r="AM31" s="137"/>
      <c r="AN31" s="137"/>
      <c r="AO31" s="137"/>
      <c r="AP31" s="137"/>
      <c r="AQ31" s="138"/>
      <c r="AR31" s="136"/>
      <c r="AS31" s="137"/>
      <c r="AT31" s="138"/>
      <c r="AU31" s="420">
        <f t="shared" si="3"/>
        <v>0</v>
      </c>
      <c r="AV31" s="421"/>
      <c r="AW31" s="422">
        <f t="shared" si="1"/>
        <v>0</v>
      </c>
      <c r="AX31" s="423"/>
      <c r="AY31" s="424"/>
      <c r="AZ31" s="425"/>
      <c r="BA31" s="425"/>
      <c r="BB31" s="425"/>
      <c r="BC31" s="425"/>
      <c r="BD31" s="426"/>
    </row>
    <row r="32" spans="2:56" ht="20.25" customHeight="1" x14ac:dyDescent="0.4">
      <c r="C32" s="139"/>
      <c r="D32" s="140"/>
      <c r="E32" s="141"/>
      <c r="AC32" s="117"/>
    </row>
    <row r="33" spans="2:26" ht="20.25" customHeight="1" x14ac:dyDescent="0.4">
      <c r="B33" s="108" t="s">
        <v>170</v>
      </c>
      <c r="C33" s="108"/>
      <c r="D33" s="108"/>
      <c r="E33" s="108"/>
      <c r="F33" s="108"/>
      <c r="G33" s="108"/>
      <c r="H33" s="108"/>
      <c r="I33" s="108"/>
      <c r="J33" s="108"/>
      <c r="K33" s="108"/>
      <c r="L33" s="115"/>
      <c r="M33" s="108"/>
      <c r="N33" s="108"/>
      <c r="O33" s="108"/>
      <c r="P33" s="108"/>
      <c r="Q33" s="108"/>
      <c r="R33" s="108"/>
      <c r="S33" s="108"/>
      <c r="T33" s="108" t="s">
        <v>171</v>
      </c>
      <c r="U33" s="108"/>
      <c r="V33" s="108"/>
      <c r="W33" s="108"/>
      <c r="X33" s="108"/>
      <c r="Y33" s="108"/>
      <c r="Z33" s="143"/>
    </row>
    <row r="34" spans="2:26" ht="20.25" customHeight="1" x14ac:dyDescent="0.4">
      <c r="B34" s="108"/>
      <c r="C34" s="405" t="s">
        <v>172</v>
      </c>
      <c r="D34" s="405"/>
      <c r="E34" s="405" t="s">
        <v>173</v>
      </c>
      <c r="F34" s="405"/>
      <c r="G34" s="405"/>
      <c r="H34" s="405"/>
      <c r="I34" s="108"/>
      <c r="J34" s="406" t="s">
        <v>174</v>
      </c>
      <c r="K34" s="406"/>
      <c r="L34" s="406"/>
      <c r="M34" s="406"/>
      <c r="N34" s="108"/>
      <c r="O34" s="108"/>
      <c r="P34" s="144" t="s">
        <v>175</v>
      </c>
      <c r="Q34" s="144"/>
      <c r="R34" s="108"/>
      <c r="S34" s="108"/>
      <c r="T34" s="380" t="s">
        <v>176</v>
      </c>
      <c r="U34" s="382"/>
      <c r="V34" s="380" t="s">
        <v>177</v>
      </c>
      <c r="W34" s="381"/>
      <c r="X34" s="381"/>
      <c r="Y34" s="382"/>
      <c r="Z34" s="143"/>
    </row>
    <row r="35" spans="2:26" ht="20.25" customHeight="1" x14ac:dyDescent="0.4">
      <c r="B35" s="108"/>
      <c r="C35" s="379"/>
      <c r="D35" s="379"/>
      <c r="E35" s="379" t="s">
        <v>178</v>
      </c>
      <c r="F35" s="379"/>
      <c r="G35" s="379" t="s">
        <v>179</v>
      </c>
      <c r="H35" s="379"/>
      <c r="I35" s="108"/>
      <c r="J35" s="379" t="s">
        <v>178</v>
      </c>
      <c r="K35" s="379"/>
      <c r="L35" s="379" t="s">
        <v>179</v>
      </c>
      <c r="M35" s="379"/>
      <c r="N35" s="108"/>
      <c r="O35" s="108"/>
      <c r="P35" s="144" t="s">
        <v>180</v>
      </c>
      <c r="Q35" s="144"/>
      <c r="R35" s="108"/>
      <c r="S35" s="108"/>
      <c r="T35" s="380" t="s">
        <v>181</v>
      </c>
      <c r="U35" s="382"/>
      <c r="V35" s="380" t="s">
        <v>182</v>
      </c>
      <c r="W35" s="381"/>
      <c r="X35" s="381"/>
      <c r="Y35" s="382"/>
      <c r="Z35" s="145"/>
    </row>
    <row r="36" spans="2:26" ht="20.25" customHeight="1" x14ac:dyDescent="0.4">
      <c r="B36" s="108"/>
      <c r="C36" s="380" t="s">
        <v>181</v>
      </c>
      <c r="D36" s="382"/>
      <c r="E36" s="397">
        <f>SUMIFS($AU$14:$AV$31,$C$14:$D$31,"介護支援専門員",$E$14:$F$31,"A")</f>
        <v>0</v>
      </c>
      <c r="F36" s="398"/>
      <c r="G36" s="399">
        <f>SUMIFS($AW$14:$AX$31,$C$14:$D$31,"介護支援専門員",$E$14:$F$31,"A")</f>
        <v>0</v>
      </c>
      <c r="H36" s="400"/>
      <c r="I36" s="146"/>
      <c r="J36" s="401">
        <v>0</v>
      </c>
      <c r="K36" s="402"/>
      <c r="L36" s="401">
        <v>0</v>
      </c>
      <c r="M36" s="402"/>
      <c r="N36" s="146"/>
      <c r="O36" s="146"/>
      <c r="P36" s="401">
        <v>0</v>
      </c>
      <c r="Q36" s="402"/>
      <c r="R36" s="108"/>
      <c r="S36" s="108"/>
      <c r="T36" s="380" t="s">
        <v>183</v>
      </c>
      <c r="U36" s="382"/>
      <c r="V36" s="380" t="s">
        <v>184</v>
      </c>
      <c r="W36" s="381"/>
      <c r="X36" s="381"/>
      <c r="Y36" s="382"/>
      <c r="Z36" s="147"/>
    </row>
    <row r="37" spans="2:26" ht="20.25" customHeight="1" x14ac:dyDescent="0.4">
      <c r="B37" s="108"/>
      <c r="C37" s="380" t="s">
        <v>183</v>
      </c>
      <c r="D37" s="382"/>
      <c r="E37" s="397">
        <f>SUMIFS($AU$14:$AV$31,$C$14:$D$31,"介護支援専門員",$E$14:$F$31,"B")</f>
        <v>0</v>
      </c>
      <c r="F37" s="398"/>
      <c r="G37" s="399">
        <f>SUMIFS($AW$14:$AX$31,$C$14:$D$31,"介護支援専門員",$E$14:$F$31,"B")</f>
        <v>0</v>
      </c>
      <c r="H37" s="400"/>
      <c r="I37" s="146"/>
      <c r="J37" s="401">
        <v>0</v>
      </c>
      <c r="K37" s="402"/>
      <c r="L37" s="401">
        <v>0</v>
      </c>
      <c r="M37" s="402"/>
      <c r="N37" s="146"/>
      <c r="O37" s="146"/>
      <c r="P37" s="401">
        <v>0</v>
      </c>
      <c r="Q37" s="402"/>
      <c r="R37" s="108"/>
      <c r="S37" s="108"/>
      <c r="T37" s="380" t="s">
        <v>185</v>
      </c>
      <c r="U37" s="382"/>
      <c r="V37" s="380" t="s">
        <v>186</v>
      </c>
      <c r="W37" s="381"/>
      <c r="X37" s="381"/>
      <c r="Y37" s="382"/>
      <c r="Z37" s="147"/>
    </row>
    <row r="38" spans="2:26" ht="20.25" customHeight="1" x14ac:dyDescent="0.4">
      <c r="B38" s="108"/>
      <c r="C38" s="380" t="s">
        <v>185</v>
      </c>
      <c r="D38" s="382"/>
      <c r="E38" s="397">
        <f>SUMIFS($AU$14:$AV$31,$C$14:$D$31,"介護支援専門員",$E$14:$F$31,"C")</f>
        <v>0</v>
      </c>
      <c r="F38" s="398"/>
      <c r="G38" s="399">
        <f>SUMIFS($AW$14:$AX$31,$C$14:$D$31,"介護支援専門員",$E$14:$F$31,"C")</f>
        <v>0</v>
      </c>
      <c r="H38" s="400"/>
      <c r="I38" s="146"/>
      <c r="J38" s="401">
        <v>0</v>
      </c>
      <c r="K38" s="402"/>
      <c r="L38" s="403">
        <v>0</v>
      </c>
      <c r="M38" s="404"/>
      <c r="N38" s="146"/>
      <c r="O38" s="146"/>
      <c r="P38" s="397" t="s">
        <v>187</v>
      </c>
      <c r="Q38" s="398"/>
      <c r="R38" s="108"/>
      <c r="S38" s="108"/>
      <c r="T38" s="380" t="s">
        <v>188</v>
      </c>
      <c r="U38" s="382"/>
      <c r="V38" s="380" t="s">
        <v>189</v>
      </c>
      <c r="W38" s="381"/>
      <c r="X38" s="381"/>
      <c r="Y38" s="382"/>
      <c r="Z38" s="148"/>
    </row>
    <row r="39" spans="2:26" ht="20.25" customHeight="1" x14ac:dyDescent="0.4">
      <c r="B39" s="108"/>
      <c r="C39" s="380" t="s">
        <v>188</v>
      </c>
      <c r="D39" s="382"/>
      <c r="E39" s="397">
        <f>SUMIFS($AU$14:$AV$31,$C$14:$D$31,"介護支援専門員",$E$14:$F$31,"D")</f>
        <v>0</v>
      </c>
      <c r="F39" s="398"/>
      <c r="G39" s="399">
        <f>SUMIFS($AW$14:$AX$31,$C$14:$D$31,"介護支援専門員",$E$14:$F$31,"D")</f>
        <v>0</v>
      </c>
      <c r="H39" s="400"/>
      <c r="I39" s="146"/>
      <c r="J39" s="401">
        <v>0</v>
      </c>
      <c r="K39" s="402"/>
      <c r="L39" s="403">
        <v>0</v>
      </c>
      <c r="M39" s="404"/>
      <c r="N39" s="146"/>
      <c r="O39" s="146"/>
      <c r="P39" s="397" t="s">
        <v>187</v>
      </c>
      <c r="Q39" s="398"/>
      <c r="R39" s="108"/>
      <c r="S39" s="108"/>
      <c r="T39" s="108"/>
      <c r="U39" s="395"/>
      <c r="V39" s="395"/>
      <c r="W39" s="396"/>
      <c r="X39" s="396"/>
      <c r="Y39" s="149"/>
      <c r="Z39" s="149"/>
    </row>
    <row r="40" spans="2:26" ht="20.25" customHeight="1" x14ac:dyDescent="0.4">
      <c r="B40" s="108"/>
      <c r="C40" s="380" t="s">
        <v>190</v>
      </c>
      <c r="D40" s="382"/>
      <c r="E40" s="397">
        <f>SUM(E36:F39)</f>
        <v>0</v>
      </c>
      <c r="F40" s="398"/>
      <c r="G40" s="399">
        <f>SUM(G36:H39)</f>
        <v>0</v>
      </c>
      <c r="H40" s="400"/>
      <c r="I40" s="146"/>
      <c r="J40" s="397">
        <f>SUM(J36:K39)</f>
        <v>0</v>
      </c>
      <c r="K40" s="398"/>
      <c r="L40" s="397">
        <f>SUM(L36:M39)</f>
        <v>0</v>
      </c>
      <c r="M40" s="398"/>
      <c r="N40" s="146"/>
      <c r="O40" s="146"/>
      <c r="P40" s="397">
        <f>SUM(P36:Q37)</f>
        <v>0</v>
      </c>
      <c r="Q40" s="398"/>
      <c r="R40" s="108"/>
      <c r="S40" s="108"/>
      <c r="T40" s="108"/>
      <c r="U40" s="395"/>
      <c r="V40" s="395"/>
      <c r="W40" s="396"/>
      <c r="X40" s="396"/>
      <c r="Y40" s="150"/>
      <c r="Z40" s="150"/>
    </row>
    <row r="41" spans="2:26" ht="20.25" customHeight="1" x14ac:dyDescent="0.4">
      <c r="B41" s="108"/>
      <c r="C41" s="108"/>
      <c r="D41" s="108"/>
      <c r="E41" s="108"/>
      <c r="F41" s="108"/>
      <c r="G41" s="108"/>
      <c r="H41" s="108"/>
      <c r="I41" s="108"/>
      <c r="J41" s="108"/>
      <c r="K41" s="108"/>
      <c r="L41" s="115"/>
      <c r="M41" s="108"/>
      <c r="N41" s="108"/>
      <c r="O41" s="108"/>
      <c r="P41" s="108"/>
      <c r="Q41" s="108"/>
      <c r="R41" s="108"/>
      <c r="S41" s="108"/>
      <c r="T41" s="108"/>
      <c r="U41" s="143"/>
      <c r="V41" s="143"/>
      <c r="W41" s="143"/>
      <c r="X41" s="143"/>
      <c r="Y41" s="143"/>
      <c r="Z41" s="143"/>
    </row>
    <row r="42" spans="2:26" ht="20.25" customHeight="1" x14ac:dyDescent="0.4">
      <c r="B42" s="108"/>
      <c r="C42" s="115" t="s">
        <v>191</v>
      </c>
      <c r="D42" s="108"/>
      <c r="E42" s="108"/>
      <c r="F42" s="108"/>
      <c r="G42" s="108"/>
      <c r="H42" s="108"/>
      <c r="I42" s="151" t="s">
        <v>192</v>
      </c>
      <c r="J42" s="389" t="s">
        <v>193</v>
      </c>
      <c r="K42" s="390"/>
      <c r="L42" s="152"/>
      <c r="M42" s="151"/>
      <c r="N42" s="108"/>
      <c r="O42" s="108"/>
      <c r="P42" s="108"/>
      <c r="Q42" s="108"/>
      <c r="R42" s="108"/>
      <c r="S42" s="108"/>
      <c r="T42" s="108"/>
      <c r="U42" s="153"/>
      <c r="V42" s="143"/>
      <c r="W42" s="143"/>
      <c r="X42" s="143"/>
      <c r="Y42" s="143"/>
      <c r="Z42" s="143"/>
    </row>
    <row r="43" spans="2:26" ht="20.25" customHeight="1" x14ac:dyDescent="0.4">
      <c r="B43" s="108"/>
      <c r="C43" s="108" t="s">
        <v>194</v>
      </c>
      <c r="D43" s="108"/>
      <c r="E43" s="108"/>
      <c r="F43" s="108"/>
      <c r="G43" s="108"/>
      <c r="H43" s="108" t="s">
        <v>195</v>
      </c>
      <c r="I43" s="108"/>
      <c r="J43" s="108"/>
      <c r="K43" s="108"/>
      <c r="L43" s="115"/>
      <c r="M43" s="108"/>
      <c r="N43" s="108"/>
      <c r="O43" s="108"/>
      <c r="P43" s="108"/>
      <c r="Q43" s="108"/>
      <c r="R43" s="108"/>
      <c r="S43" s="108"/>
      <c r="T43" s="108"/>
      <c r="U43" s="143"/>
      <c r="V43" s="143"/>
      <c r="W43" s="143"/>
      <c r="X43" s="143"/>
      <c r="Y43" s="143"/>
      <c r="Z43" s="143"/>
    </row>
    <row r="44" spans="2:26" ht="20.25" customHeight="1" x14ac:dyDescent="0.4">
      <c r="B44" s="108"/>
      <c r="C44" s="108" t="str">
        <f>IF($J$42="週","対象時間数（週平均）","対象時間数（当月合計）")</f>
        <v>対象時間数（週平均）</v>
      </c>
      <c r="D44" s="108"/>
      <c r="E44" s="108"/>
      <c r="F44" s="108"/>
      <c r="G44" s="108"/>
      <c r="H44" s="108" t="str">
        <f>IF($J$42="週","週に勤務すべき時間数","当月に勤務すべき時間数")</f>
        <v>週に勤務すべき時間数</v>
      </c>
      <c r="I44" s="108"/>
      <c r="J44" s="108"/>
      <c r="K44" s="108"/>
      <c r="L44" s="115"/>
      <c r="M44" s="379" t="s">
        <v>196</v>
      </c>
      <c r="N44" s="379"/>
      <c r="O44" s="379"/>
      <c r="P44" s="379"/>
      <c r="Q44" s="108"/>
      <c r="R44" s="108"/>
      <c r="S44" s="108"/>
      <c r="T44" s="108"/>
      <c r="U44" s="143"/>
      <c r="V44" s="143"/>
      <c r="W44" s="143"/>
      <c r="X44" s="143"/>
      <c r="Y44" s="143"/>
      <c r="Z44" s="143"/>
    </row>
    <row r="45" spans="2:26" ht="20.25" customHeight="1" x14ac:dyDescent="0.4">
      <c r="B45" s="108"/>
      <c r="C45" s="391">
        <f>IF($J$42="週",L40,J40)</f>
        <v>0</v>
      </c>
      <c r="D45" s="392"/>
      <c r="E45" s="392"/>
      <c r="F45" s="393"/>
      <c r="G45" s="154" t="s">
        <v>197</v>
      </c>
      <c r="H45" s="380">
        <f>IF($J$42="週",$AV$5,$AZ$5)</f>
        <v>40</v>
      </c>
      <c r="I45" s="381"/>
      <c r="J45" s="381"/>
      <c r="K45" s="382"/>
      <c r="L45" s="154" t="s">
        <v>198</v>
      </c>
      <c r="M45" s="383">
        <f>ROUNDDOWN(C45/H45,1)</f>
        <v>0</v>
      </c>
      <c r="N45" s="384"/>
      <c r="O45" s="384"/>
      <c r="P45" s="385"/>
      <c r="Q45" s="108"/>
      <c r="R45" s="108"/>
      <c r="S45" s="108"/>
      <c r="T45" s="108"/>
      <c r="U45" s="394"/>
      <c r="V45" s="394"/>
      <c r="W45" s="394"/>
      <c r="X45" s="394"/>
      <c r="Y45" s="147"/>
      <c r="Z45" s="143"/>
    </row>
    <row r="46" spans="2:26" ht="20.25" customHeight="1" x14ac:dyDescent="0.4">
      <c r="B46" s="108"/>
      <c r="C46" s="108"/>
      <c r="D46" s="108"/>
      <c r="E46" s="108"/>
      <c r="F46" s="108"/>
      <c r="G46" s="108"/>
      <c r="H46" s="108"/>
      <c r="I46" s="108"/>
      <c r="J46" s="108"/>
      <c r="K46" s="108"/>
      <c r="L46" s="115"/>
      <c r="M46" s="108" t="s">
        <v>199</v>
      </c>
      <c r="N46" s="108"/>
      <c r="O46" s="108"/>
      <c r="P46" s="108"/>
      <c r="Q46" s="108"/>
      <c r="R46" s="108"/>
      <c r="S46" s="108"/>
      <c r="T46" s="108"/>
      <c r="U46" s="143"/>
      <c r="V46" s="143"/>
      <c r="W46" s="143"/>
      <c r="X46" s="143"/>
      <c r="Y46" s="143"/>
      <c r="Z46" s="143"/>
    </row>
    <row r="47" spans="2:26" ht="20.25" customHeight="1" x14ac:dyDescent="0.4">
      <c r="B47" s="108"/>
      <c r="C47" s="108" t="s">
        <v>200</v>
      </c>
      <c r="D47" s="108"/>
      <c r="E47" s="108"/>
      <c r="F47" s="108"/>
      <c r="G47" s="108"/>
      <c r="H47" s="108"/>
      <c r="I47" s="108"/>
      <c r="J47" s="108"/>
      <c r="K47" s="108"/>
      <c r="L47" s="115"/>
      <c r="M47" s="108"/>
      <c r="N47" s="108"/>
      <c r="O47" s="108"/>
      <c r="P47" s="108"/>
      <c r="Q47" s="108"/>
      <c r="R47" s="108"/>
      <c r="S47" s="108"/>
      <c r="T47" s="108"/>
      <c r="U47" s="108"/>
      <c r="V47" s="155"/>
      <c r="W47" s="156"/>
      <c r="X47" s="156"/>
      <c r="Y47" s="108"/>
      <c r="Z47" s="108"/>
    </row>
    <row r="48" spans="2:26" ht="20.25" customHeight="1" x14ac:dyDescent="0.4">
      <c r="B48" s="108"/>
      <c r="C48" s="108" t="s">
        <v>175</v>
      </c>
      <c r="D48" s="108"/>
      <c r="E48" s="108"/>
      <c r="F48" s="108"/>
      <c r="G48" s="108"/>
      <c r="H48" s="108"/>
      <c r="I48" s="108"/>
      <c r="J48" s="108"/>
      <c r="K48" s="108"/>
      <c r="L48" s="115"/>
      <c r="M48" s="154"/>
      <c r="N48" s="154"/>
      <c r="O48" s="154"/>
      <c r="P48" s="154"/>
      <c r="Q48" s="108"/>
      <c r="R48" s="108"/>
      <c r="S48" s="108"/>
      <c r="T48" s="108"/>
      <c r="U48" s="108"/>
      <c r="V48" s="155"/>
      <c r="W48" s="156"/>
      <c r="X48" s="156"/>
      <c r="Y48" s="108"/>
      <c r="Z48" s="108"/>
    </row>
    <row r="49" spans="2:58" ht="20.25" customHeight="1" x14ac:dyDescent="0.4">
      <c r="B49" s="108"/>
      <c r="C49" s="108" t="s">
        <v>201</v>
      </c>
      <c r="D49" s="108"/>
      <c r="E49" s="108"/>
      <c r="F49" s="108"/>
      <c r="G49" s="108"/>
      <c r="H49" s="108" t="s">
        <v>202</v>
      </c>
      <c r="I49" s="108"/>
      <c r="J49" s="108"/>
      <c r="K49" s="108"/>
      <c r="L49" s="108"/>
      <c r="M49" s="379" t="s">
        <v>190</v>
      </c>
      <c r="N49" s="379"/>
      <c r="O49" s="379"/>
      <c r="P49" s="379"/>
      <c r="Q49" s="108"/>
      <c r="R49" s="108"/>
      <c r="S49" s="108"/>
      <c r="T49" s="108"/>
      <c r="U49" s="108"/>
      <c r="V49" s="155"/>
      <c r="W49" s="156"/>
      <c r="X49" s="156"/>
      <c r="Y49" s="108"/>
      <c r="Z49" s="108"/>
    </row>
    <row r="50" spans="2:58" ht="20.25" customHeight="1" x14ac:dyDescent="0.4">
      <c r="B50" s="108"/>
      <c r="C50" s="380">
        <f>P40</f>
        <v>0</v>
      </c>
      <c r="D50" s="381"/>
      <c r="E50" s="381"/>
      <c r="F50" s="382"/>
      <c r="G50" s="154" t="s">
        <v>203</v>
      </c>
      <c r="H50" s="383">
        <f>M45</f>
        <v>0</v>
      </c>
      <c r="I50" s="384"/>
      <c r="J50" s="384"/>
      <c r="K50" s="385"/>
      <c r="L50" s="154" t="s">
        <v>198</v>
      </c>
      <c r="M50" s="386">
        <f>ROUNDDOWN(C50+H50,1)</f>
        <v>0</v>
      </c>
      <c r="N50" s="387"/>
      <c r="O50" s="387"/>
      <c r="P50" s="388"/>
      <c r="Q50" s="108"/>
      <c r="R50" s="108"/>
      <c r="S50" s="108"/>
      <c r="T50" s="108"/>
      <c r="U50" s="108"/>
      <c r="V50" s="155"/>
      <c r="W50" s="156"/>
      <c r="X50" s="156"/>
      <c r="Y50" s="108"/>
      <c r="Z50" s="108"/>
    </row>
    <row r="51" spans="2:58" ht="20.25" customHeight="1" x14ac:dyDescent="0.4">
      <c r="B51" s="108"/>
      <c r="C51" s="108"/>
      <c r="D51" s="108"/>
      <c r="E51" s="108"/>
      <c r="F51" s="108"/>
      <c r="G51" s="108"/>
      <c r="H51" s="108"/>
      <c r="I51" s="108"/>
      <c r="J51" s="108"/>
      <c r="K51" s="108"/>
      <c r="L51" s="108"/>
      <c r="M51" s="108"/>
      <c r="N51" s="115"/>
      <c r="O51" s="108"/>
      <c r="P51" s="108"/>
      <c r="Q51" s="108"/>
      <c r="R51" s="108"/>
      <c r="S51" s="108"/>
      <c r="T51" s="108"/>
      <c r="U51" s="108"/>
      <c r="V51" s="155"/>
      <c r="W51" s="156"/>
      <c r="X51" s="156"/>
      <c r="Y51" s="108"/>
      <c r="Z51" s="108"/>
    </row>
    <row r="52" spans="2:58" ht="20.25" customHeight="1" x14ac:dyDescent="0.4">
      <c r="C52" s="117"/>
      <c r="D52" s="117"/>
      <c r="T52" s="117"/>
      <c r="AJ52" s="162"/>
      <c r="AK52" s="163"/>
      <c r="AL52" s="163"/>
      <c r="BE52" s="163"/>
    </row>
    <row r="53" spans="2:58" ht="20.25" customHeight="1" x14ac:dyDescent="0.4">
      <c r="C53" s="117"/>
      <c r="D53" s="117"/>
      <c r="U53" s="117"/>
      <c r="AK53" s="162"/>
      <c r="AL53" s="163"/>
      <c r="AM53" s="163"/>
      <c r="BF53" s="163"/>
    </row>
    <row r="54" spans="2:58" ht="20.25" customHeight="1" x14ac:dyDescent="0.4">
      <c r="D54" s="117"/>
      <c r="U54" s="117"/>
      <c r="AK54" s="162"/>
      <c r="AL54" s="163"/>
      <c r="AM54" s="163"/>
      <c r="BF54" s="163"/>
    </row>
    <row r="55" spans="2:58" ht="20.25" customHeight="1" x14ac:dyDescent="0.4">
      <c r="C55" s="117"/>
      <c r="D55" s="117"/>
      <c r="U55" s="117"/>
      <c r="AK55" s="162"/>
      <c r="AL55" s="163"/>
      <c r="AM55" s="163"/>
      <c r="BF55" s="163"/>
    </row>
    <row r="56" spans="2:58" ht="20.25" customHeight="1" x14ac:dyDescent="0.4">
      <c r="C56" s="162"/>
      <c r="D56" s="162"/>
      <c r="E56" s="162"/>
      <c r="F56" s="162"/>
      <c r="G56" s="162"/>
      <c r="H56" s="162"/>
      <c r="I56" s="162"/>
      <c r="J56" s="162"/>
      <c r="K56" s="162"/>
      <c r="L56" s="162"/>
      <c r="M56" s="162"/>
      <c r="N56" s="162"/>
      <c r="O56" s="162"/>
      <c r="P56" s="162"/>
      <c r="Q56" s="162"/>
      <c r="R56" s="162"/>
      <c r="S56" s="162"/>
      <c r="T56" s="162"/>
      <c r="U56" s="163"/>
      <c r="V56" s="163"/>
      <c r="W56" s="162"/>
      <c r="X56" s="162"/>
      <c r="Y56" s="162"/>
      <c r="Z56" s="162"/>
      <c r="AA56" s="162"/>
      <c r="AB56" s="162"/>
      <c r="AC56" s="162"/>
      <c r="AD56" s="162"/>
      <c r="AE56" s="162"/>
      <c r="AF56" s="162"/>
      <c r="AG56" s="162"/>
      <c r="AH56" s="162"/>
      <c r="AI56" s="162"/>
      <c r="AJ56" s="162"/>
      <c r="AK56" s="162"/>
      <c r="AL56" s="163"/>
      <c r="AM56" s="163"/>
      <c r="BF56" s="163"/>
    </row>
    <row r="57" spans="2:58" ht="20.25" customHeight="1" x14ac:dyDescent="0.4">
      <c r="C57" s="162"/>
      <c r="D57" s="162"/>
      <c r="E57" s="162"/>
      <c r="F57" s="162"/>
      <c r="G57" s="162"/>
      <c r="H57" s="162"/>
      <c r="I57" s="162"/>
      <c r="J57" s="162"/>
      <c r="K57" s="162"/>
      <c r="L57" s="162"/>
      <c r="M57" s="162"/>
      <c r="N57" s="162"/>
      <c r="O57" s="162"/>
      <c r="P57" s="162"/>
      <c r="Q57" s="162"/>
      <c r="R57" s="162"/>
      <c r="S57" s="162"/>
      <c r="T57" s="162"/>
      <c r="U57" s="163"/>
      <c r="V57" s="163"/>
      <c r="W57" s="162"/>
      <c r="X57" s="162"/>
      <c r="Y57" s="162"/>
      <c r="Z57" s="162"/>
      <c r="AA57" s="162"/>
      <c r="AB57" s="162"/>
      <c r="AC57" s="162"/>
      <c r="AD57" s="162"/>
      <c r="AE57" s="162"/>
      <c r="AF57" s="162"/>
      <c r="AG57" s="162"/>
      <c r="AH57" s="162"/>
      <c r="AI57" s="162"/>
      <c r="AJ57" s="162"/>
      <c r="AK57" s="162"/>
      <c r="AL57" s="163"/>
      <c r="AM57" s="163"/>
      <c r="BF57" s="163"/>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5"/>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allowBlank="1" showInputMessage="1" showErrorMessage="1" error="入力可能範囲　32～40" sqref="AZ6" xr:uid="{B4E10A9C-DCDD-4A23-B029-6072425F7A99}"/>
    <dataValidation type="list" allowBlank="1" showInputMessage="1" sqref="E14:F31" xr:uid="{0E681EFA-83B1-41C4-9D8F-F396D528AA03}">
      <formula1>"A, B, C, D"</formula1>
    </dataValidation>
    <dataValidation type="list" allowBlank="1" showInputMessage="1" showErrorMessage="1" sqref="AZ4:BC4" xr:uid="{E3E28E66-F4AA-4693-9E5A-80D0FC31C922}">
      <formula1>"予定,実績,予定・実績"</formula1>
    </dataValidation>
    <dataValidation type="list" errorStyle="warning" allowBlank="1" showInputMessage="1" error="リストにない場合のみ、入力してください。" sqref="G14:K31" xr:uid="{A58E92AD-D7FB-4983-BA9E-D02B30E75594}">
      <formula1>INDIRECT(C14)</formula1>
    </dataValidation>
    <dataValidation type="list" allowBlank="1" showInputMessage="1" sqref="C14:D31" xr:uid="{94100AC8-80D3-420C-9F2B-9AD28CE41F22}">
      <formula1>職種</formula1>
    </dataValidation>
    <dataValidation type="list" allowBlank="1" showInputMessage="1" showErrorMessage="1" sqref="AZ3" xr:uid="{DDD7F134-AF39-49EA-A459-C58AECBCEFD6}">
      <formula1>"４週,暦月"</formula1>
    </dataValidation>
    <dataValidation type="list" allowBlank="1" showInputMessage="1" showErrorMessage="1" sqref="J42:K42" xr:uid="{66D6302A-95E7-44BB-87BF-4D73CB92BC92}">
      <formula1>"週,暦月"</formula1>
    </dataValidation>
    <dataValidation type="decimal" allowBlank="1" showInputMessage="1" showErrorMessage="1" error="入力可能範囲　32～40" sqref="AV5" xr:uid="{B1B5854D-F7F1-4485-A6BA-06FBCF5E38F6}">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A456E-CC3C-4EA5-B5FF-021DFC6E0036}">
  <sheetPr>
    <pageSetUpPr fitToPage="1"/>
  </sheetPr>
  <dimension ref="B1:BF139"/>
  <sheetViews>
    <sheetView showGridLines="0" topLeftCell="A4" zoomScaleNormal="100" zoomScaleSheetLayoutView="75" workbookViewId="0"/>
  </sheetViews>
  <sheetFormatPr defaultColWidth="4.5" defaultRowHeight="20.25" customHeight="1" x14ac:dyDescent="0.4"/>
  <cols>
    <col min="1" max="1" width="1.375" style="116" customWidth="1"/>
    <col min="2" max="56" width="5.625" style="116" customWidth="1"/>
    <col min="57" max="16384" width="4.5" style="116"/>
  </cols>
  <sheetData>
    <row r="1" spans="2:57" s="85" customFormat="1" ht="20.25" customHeight="1" x14ac:dyDescent="0.4">
      <c r="C1" s="86" t="s">
        <v>124</v>
      </c>
      <c r="D1" s="86"/>
      <c r="G1" s="87" t="s">
        <v>125</v>
      </c>
      <c r="J1" s="86"/>
      <c r="K1" s="86"/>
      <c r="L1" s="86"/>
      <c r="M1" s="86"/>
      <c r="AK1" s="88" t="s">
        <v>126</v>
      </c>
      <c r="AL1" s="88" t="s">
        <v>127</v>
      </c>
      <c r="AM1" s="492" t="s">
        <v>128</v>
      </c>
      <c r="AN1" s="492"/>
      <c r="AO1" s="492"/>
      <c r="AP1" s="492"/>
      <c r="AQ1" s="492"/>
      <c r="AR1" s="492"/>
      <c r="AS1" s="492"/>
      <c r="AT1" s="492"/>
      <c r="AU1" s="492"/>
      <c r="AV1" s="492"/>
      <c r="AW1" s="492"/>
      <c r="AX1" s="492"/>
      <c r="AY1" s="492"/>
      <c r="AZ1" s="492"/>
      <c r="BA1" s="492"/>
      <c r="BB1" s="89" t="s">
        <v>129</v>
      </c>
    </row>
    <row r="2" spans="2:57" s="91" customFormat="1" ht="20.25" customHeight="1" x14ac:dyDescent="0.4">
      <c r="D2" s="87"/>
      <c r="H2" s="87"/>
      <c r="I2" s="88"/>
      <c r="J2" s="88"/>
      <c r="K2" s="88"/>
      <c r="L2" s="88"/>
      <c r="M2" s="88"/>
      <c r="T2" s="88" t="s">
        <v>130</v>
      </c>
      <c r="U2" s="493">
        <v>6</v>
      </c>
      <c r="V2" s="493"/>
      <c r="W2" s="88" t="s">
        <v>127</v>
      </c>
      <c r="X2" s="494">
        <f>IF(U2=0,"",YEAR(DATE(2018+U2,1,1)))</f>
        <v>2024</v>
      </c>
      <c r="Y2" s="494"/>
      <c r="Z2" s="91" t="s">
        <v>131</v>
      </c>
      <c r="AA2" s="91" t="s">
        <v>132</v>
      </c>
      <c r="AB2" s="493">
        <v>4</v>
      </c>
      <c r="AC2" s="493"/>
      <c r="AD2" s="91" t="s">
        <v>133</v>
      </c>
      <c r="AJ2" s="89"/>
      <c r="AK2" s="88" t="s">
        <v>134</v>
      </c>
      <c r="AL2" s="88" t="s">
        <v>127</v>
      </c>
      <c r="AM2" s="493"/>
      <c r="AN2" s="493"/>
      <c r="AO2" s="493"/>
      <c r="AP2" s="493"/>
      <c r="AQ2" s="493"/>
      <c r="AR2" s="493"/>
      <c r="AS2" s="493"/>
      <c r="AT2" s="493"/>
      <c r="AU2" s="493"/>
      <c r="AV2" s="493"/>
      <c r="AW2" s="493"/>
      <c r="AX2" s="493"/>
      <c r="AY2" s="493"/>
      <c r="AZ2" s="493"/>
      <c r="BA2" s="493"/>
      <c r="BB2" s="89" t="s">
        <v>129</v>
      </c>
      <c r="BC2" s="88"/>
      <c r="BD2" s="88"/>
      <c r="BE2" s="88"/>
    </row>
    <row r="3" spans="2:57" s="91" customFormat="1" ht="20.25" customHeight="1" x14ac:dyDescent="0.4">
      <c r="D3" s="87"/>
      <c r="H3" s="87"/>
      <c r="I3" s="88"/>
      <c r="J3" s="88"/>
      <c r="K3" s="88"/>
      <c r="L3" s="88"/>
      <c r="M3" s="88"/>
      <c r="T3" s="94"/>
      <c r="U3" s="95"/>
      <c r="V3" s="95"/>
      <c r="W3" s="96"/>
      <c r="X3" s="95"/>
      <c r="Y3" s="95"/>
      <c r="Z3" s="97"/>
      <c r="AA3" s="97"/>
      <c r="AB3" s="95"/>
      <c r="AC3" s="95"/>
      <c r="AD3" s="98"/>
      <c r="AJ3" s="89"/>
      <c r="AK3" s="88"/>
      <c r="AL3" s="88"/>
      <c r="AM3" s="99"/>
      <c r="AN3" s="99"/>
      <c r="AO3" s="99"/>
      <c r="AP3" s="99"/>
      <c r="AQ3" s="99"/>
      <c r="AR3" s="99"/>
      <c r="AS3" s="99"/>
      <c r="AT3" s="99"/>
      <c r="AU3" s="99"/>
      <c r="AV3" s="99"/>
      <c r="AW3" s="99"/>
      <c r="AX3" s="99"/>
      <c r="AY3" s="100" t="s">
        <v>136</v>
      </c>
      <c r="AZ3" s="495" t="s">
        <v>137</v>
      </c>
      <c r="BA3" s="495"/>
      <c r="BB3" s="495"/>
      <c r="BC3" s="495"/>
      <c r="BD3" s="88"/>
      <c r="BE3" s="88"/>
    </row>
    <row r="4" spans="2:57" s="91" customFormat="1" ht="20.25" customHeight="1" x14ac:dyDescent="0.4">
      <c r="B4" s="101"/>
      <c r="C4" s="101"/>
      <c r="D4" s="101"/>
      <c r="E4" s="101"/>
      <c r="F4" s="101"/>
      <c r="G4" s="101"/>
      <c r="H4" s="101"/>
      <c r="I4" s="101"/>
      <c r="J4" s="102"/>
      <c r="K4" s="103"/>
      <c r="L4" s="103"/>
      <c r="M4" s="103"/>
      <c r="N4" s="103"/>
      <c r="O4" s="103"/>
      <c r="P4" s="104"/>
      <c r="Q4" s="103"/>
      <c r="R4" s="103"/>
      <c r="Z4" s="97"/>
      <c r="AA4" s="97"/>
      <c r="AB4" s="95"/>
      <c r="AC4" s="95"/>
      <c r="AD4" s="98"/>
      <c r="AJ4" s="89"/>
      <c r="AK4" s="88"/>
      <c r="AL4" s="88"/>
      <c r="AM4" s="99"/>
      <c r="AN4" s="99"/>
      <c r="AO4" s="99"/>
      <c r="AP4" s="99"/>
      <c r="AQ4" s="99"/>
      <c r="AR4" s="99"/>
      <c r="AS4" s="99"/>
      <c r="AT4" s="99"/>
      <c r="AU4" s="99"/>
      <c r="AV4" s="99"/>
      <c r="AW4" s="99"/>
      <c r="AX4" s="99"/>
      <c r="AY4" s="100" t="s">
        <v>138</v>
      </c>
      <c r="AZ4" s="495" t="s">
        <v>139</v>
      </c>
      <c r="BA4" s="495"/>
      <c r="BB4" s="495"/>
      <c r="BC4" s="495"/>
      <c r="BD4" s="88"/>
      <c r="BE4" s="88"/>
    </row>
    <row r="5" spans="2:57" s="91" customFormat="1" ht="20.25" customHeight="1" x14ac:dyDescent="0.4">
      <c r="B5" s="105"/>
      <c r="C5" s="105"/>
      <c r="D5" s="105"/>
      <c r="E5" s="105"/>
      <c r="F5" s="105"/>
      <c r="G5" s="105"/>
      <c r="H5" s="105"/>
      <c r="I5" s="105"/>
      <c r="J5" s="103"/>
      <c r="K5" s="106"/>
      <c r="L5" s="107"/>
      <c r="M5" s="107"/>
      <c r="N5" s="107"/>
      <c r="O5" s="107"/>
      <c r="P5" s="105"/>
      <c r="Q5" s="101"/>
      <c r="R5" s="101"/>
      <c r="S5" s="85"/>
      <c r="Z5" s="97"/>
      <c r="AA5" s="97"/>
      <c r="AB5" s="95"/>
      <c r="AC5" s="95"/>
      <c r="AD5" s="85"/>
      <c r="AE5" s="85"/>
      <c r="AF5" s="85"/>
      <c r="AG5" s="85"/>
      <c r="AJ5" s="85" t="s">
        <v>140</v>
      </c>
      <c r="AK5" s="85"/>
      <c r="AL5" s="85"/>
      <c r="AM5" s="85"/>
      <c r="AN5" s="85"/>
      <c r="AO5" s="85"/>
      <c r="AP5" s="85"/>
      <c r="AQ5" s="85"/>
      <c r="AR5" s="101"/>
      <c r="AS5" s="101"/>
      <c r="AT5" s="108"/>
      <c r="AU5" s="85"/>
      <c r="AV5" s="458">
        <v>40</v>
      </c>
      <c r="AW5" s="459"/>
      <c r="AX5" s="108" t="s">
        <v>141</v>
      </c>
      <c r="AY5" s="85"/>
      <c r="AZ5" s="458">
        <v>160</v>
      </c>
      <c r="BA5" s="459"/>
      <c r="BB5" s="108" t="s">
        <v>142</v>
      </c>
      <c r="BC5" s="85"/>
      <c r="BE5" s="88"/>
    </row>
    <row r="6" spans="2:57" s="91" customFormat="1" ht="20.25" customHeight="1" x14ac:dyDescent="0.4">
      <c r="B6" s="105"/>
      <c r="C6" s="105"/>
      <c r="D6" s="105"/>
      <c r="E6" s="105"/>
      <c r="F6" s="105"/>
      <c r="G6" s="105"/>
      <c r="H6" s="105"/>
      <c r="I6" s="105"/>
      <c r="J6" s="103"/>
      <c r="K6" s="106"/>
      <c r="L6" s="107"/>
      <c r="M6" s="107"/>
      <c r="N6" s="107"/>
      <c r="O6" s="107"/>
      <c r="P6" s="105"/>
      <c r="Q6" s="101"/>
      <c r="R6" s="101"/>
      <c r="S6" s="85"/>
      <c r="Z6" s="97"/>
      <c r="AA6" s="97"/>
      <c r="AB6" s="95"/>
      <c r="AC6" s="95"/>
      <c r="AD6" s="85"/>
      <c r="AE6" s="85"/>
      <c r="AF6" s="85"/>
      <c r="AG6" s="85"/>
      <c r="AJ6" s="85"/>
      <c r="AK6" s="85"/>
      <c r="AL6" s="85"/>
      <c r="AM6" s="85"/>
      <c r="AN6" s="85"/>
      <c r="AO6" s="85"/>
      <c r="AP6" s="85"/>
      <c r="AQ6" s="85" t="s">
        <v>143</v>
      </c>
      <c r="AR6" s="85"/>
      <c r="AS6" s="109"/>
      <c r="AT6" s="109"/>
      <c r="AU6" s="109"/>
      <c r="AV6" s="85"/>
      <c r="AW6" s="85"/>
      <c r="AX6" s="110"/>
      <c r="AY6" s="85"/>
      <c r="AZ6" s="458">
        <v>100</v>
      </c>
      <c r="BA6" s="459"/>
      <c r="BB6" s="108" t="s">
        <v>144</v>
      </c>
      <c r="BC6" s="85"/>
      <c r="BE6" s="88"/>
    </row>
    <row r="7" spans="2:57" s="91" customFormat="1" ht="20.25" customHeight="1" x14ac:dyDescent="0.4">
      <c r="B7" s="105"/>
      <c r="C7" s="105"/>
      <c r="D7" s="105"/>
      <c r="E7" s="105"/>
      <c r="F7" s="105"/>
      <c r="G7" s="105"/>
      <c r="H7" s="105"/>
      <c r="I7" s="105"/>
      <c r="J7" s="105"/>
      <c r="K7" s="111"/>
      <c r="L7" s="111"/>
      <c r="M7" s="111"/>
      <c r="N7" s="105"/>
      <c r="O7" s="112"/>
      <c r="P7" s="113"/>
      <c r="Q7" s="113"/>
      <c r="R7" s="114"/>
      <c r="S7" s="109"/>
      <c r="Z7" s="97"/>
      <c r="AA7" s="97"/>
      <c r="AB7" s="95"/>
      <c r="AC7" s="95"/>
      <c r="AD7" s="108"/>
      <c r="AE7" s="85"/>
      <c r="AF7" s="85"/>
      <c r="AG7" s="85"/>
      <c r="AL7" s="85"/>
      <c r="AM7" s="85"/>
      <c r="AN7" s="115"/>
      <c r="AO7" s="110"/>
      <c r="AP7" s="110"/>
      <c r="AQ7" s="109"/>
      <c r="AR7" s="109"/>
      <c r="AS7" s="109"/>
      <c r="AT7" s="109"/>
      <c r="AU7" s="109"/>
      <c r="AV7" s="109"/>
      <c r="AW7" s="85" t="s">
        <v>145</v>
      </c>
      <c r="AX7" s="85"/>
      <c r="AY7" s="85"/>
      <c r="AZ7" s="460">
        <f>DAY(EOMONTH(DATE(X2,AB2,1),0))</f>
        <v>30</v>
      </c>
      <c r="BA7" s="461"/>
      <c r="BB7" s="108" t="s">
        <v>146</v>
      </c>
      <c r="BE7" s="88"/>
    </row>
    <row r="8" spans="2:57" ht="5.0999999999999996" customHeight="1" thickBot="1" x14ac:dyDescent="0.45">
      <c r="C8" s="117"/>
      <c r="D8" s="117"/>
      <c r="S8" s="117"/>
      <c r="AJ8" s="117"/>
      <c r="BC8" s="118"/>
      <c r="BD8" s="118"/>
      <c r="BE8" s="118"/>
    </row>
    <row r="9" spans="2:57" ht="20.25" customHeight="1" thickBot="1" x14ac:dyDescent="0.45">
      <c r="B9" s="462" t="s">
        <v>147</v>
      </c>
      <c r="C9" s="465" t="s">
        <v>148</v>
      </c>
      <c r="D9" s="466"/>
      <c r="E9" s="471" t="s">
        <v>149</v>
      </c>
      <c r="F9" s="466"/>
      <c r="G9" s="471" t="s">
        <v>150</v>
      </c>
      <c r="H9" s="465"/>
      <c r="I9" s="465"/>
      <c r="J9" s="465"/>
      <c r="K9" s="466"/>
      <c r="L9" s="471" t="s">
        <v>151</v>
      </c>
      <c r="M9" s="465"/>
      <c r="N9" s="465"/>
      <c r="O9" s="474"/>
      <c r="P9" s="477" t="s">
        <v>152</v>
      </c>
      <c r="Q9" s="478"/>
      <c r="R9" s="478"/>
      <c r="S9" s="478"/>
      <c r="T9" s="478"/>
      <c r="U9" s="478"/>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9" t="str">
        <f>IF(AZ3="４週","(10)1～4週目の勤務時間数合計","(11)1か月の勤務時間数合計")</f>
        <v>(10)1～4週目の勤務時間数合計</v>
      </c>
      <c r="AV9" s="480"/>
      <c r="AW9" s="479" t="s">
        <v>153</v>
      </c>
      <c r="AX9" s="480"/>
      <c r="AY9" s="487" t="s">
        <v>154</v>
      </c>
      <c r="AZ9" s="487"/>
      <c r="BA9" s="487"/>
      <c r="BB9" s="487"/>
      <c r="BC9" s="487"/>
      <c r="BD9" s="487"/>
    </row>
    <row r="10" spans="2:57" ht="20.25" customHeight="1" thickBot="1" x14ac:dyDescent="0.45">
      <c r="B10" s="463"/>
      <c r="C10" s="467"/>
      <c r="D10" s="468"/>
      <c r="E10" s="472"/>
      <c r="F10" s="468"/>
      <c r="G10" s="472"/>
      <c r="H10" s="467"/>
      <c r="I10" s="467"/>
      <c r="J10" s="467"/>
      <c r="K10" s="468"/>
      <c r="L10" s="472"/>
      <c r="M10" s="467"/>
      <c r="N10" s="467"/>
      <c r="O10" s="475"/>
      <c r="P10" s="489" t="s">
        <v>155</v>
      </c>
      <c r="Q10" s="490"/>
      <c r="R10" s="490"/>
      <c r="S10" s="490"/>
      <c r="T10" s="490"/>
      <c r="U10" s="490"/>
      <c r="V10" s="491"/>
      <c r="W10" s="489" t="s">
        <v>156</v>
      </c>
      <c r="X10" s="490"/>
      <c r="Y10" s="490"/>
      <c r="Z10" s="490"/>
      <c r="AA10" s="490"/>
      <c r="AB10" s="490"/>
      <c r="AC10" s="491"/>
      <c r="AD10" s="489" t="s">
        <v>157</v>
      </c>
      <c r="AE10" s="490"/>
      <c r="AF10" s="490"/>
      <c r="AG10" s="490"/>
      <c r="AH10" s="490"/>
      <c r="AI10" s="490"/>
      <c r="AJ10" s="491"/>
      <c r="AK10" s="489" t="s">
        <v>158</v>
      </c>
      <c r="AL10" s="490"/>
      <c r="AM10" s="490"/>
      <c r="AN10" s="490"/>
      <c r="AO10" s="490"/>
      <c r="AP10" s="490"/>
      <c r="AQ10" s="491"/>
      <c r="AR10" s="489" t="s">
        <v>159</v>
      </c>
      <c r="AS10" s="490"/>
      <c r="AT10" s="491"/>
      <c r="AU10" s="481"/>
      <c r="AV10" s="482"/>
      <c r="AW10" s="481"/>
      <c r="AX10" s="482"/>
      <c r="AY10" s="487"/>
      <c r="AZ10" s="487"/>
      <c r="BA10" s="487"/>
      <c r="BB10" s="487"/>
      <c r="BC10" s="487"/>
      <c r="BD10" s="487"/>
    </row>
    <row r="11" spans="2:57" ht="20.25" customHeight="1" thickBot="1" x14ac:dyDescent="0.45">
      <c r="B11" s="463"/>
      <c r="C11" s="467"/>
      <c r="D11" s="468"/>
      <c r="E11" s="472"/>
      <c r="F11" s="468"/>
      <c r="G11" s="472"/>
      <c r="H11" s="467"/>
      <c r="I11" s="467"/>
      <c r="J11" s="467"/>
      <c r="K11" s="468"/>
      <c r="L11" s="472"/>
      <c r="M11" s="467"/>
      <c r="N11" s="467"/>
      <c r="O11" s="475"/>
      <c r="P11" s="121">
        <f>DAY(DATE($X$2,$AB$2,1))</f>
        <v>1</v>
      </c>
      <c r="Q11" s="122">
        <f>DAY(DATE($X$2,$AB$2,2))</f>
        <v>2</v>
      </c>
      <c r="R11" s="122">
        <f>DAY(DATE($X$2,$AB$2,3))</f>
        <v>3</v>
      </c>
      <c r="S11" s="122">
        <f>DAY(DATE($X$2,$AB$2,4))</f>
        <v>4</v>
      </c>
      <c r="T11" s="122">
        <f>DAY(DATE($X$2,$AB$2,5))</f>
        <v>5</v>
      </c>
      <c r="U11" s="122">
        <f>DAY(DATE($X$2,$AB$2,6))</f>
        <v>6</v>
      </c>
      <c r="V11" s="123">
        <f>DAY(DATE($X$2,$AB$2,7))</f>
        <v>7</v>
      </c>
      <c r="W11" s="121">
        <f>DAY(DATE($X$2,$AB$2,8))</f>
        <v>8</v>
      </c>
      <c r="X11" s="122">
        <f>DAY(DATE($X$2,$AB$2,9))</f>
        <v>9</v>
      </c>
      <c r="Y11" s="122">
        <f>DAY(DATE($X$2,$AB$2,10))</f>
        <v>10</v>
      </c>
      <c r="Z11" s="122">
        <f>DAY(DATE($X$2,$AB$2,11))</f>
        <v>11</v>
      </c>
      <c r="AA11" s="122">
        <f>DAY(DATE($X$2,$AB$2,12))</f>
        <v>12</v>
      </c>
      <c r="AB11" s="122">
        <f>DAY(DATE($X$2,$AB$2,13))</f>
        <v>13</v>
      </c>
      <c r="AC11" s="123">
        <f>DAY(DATE($X$2,$AB$2,14))</f>
        <v>14</v>
      </c>
      <c r="AD11" s="121">
        <f>DAY(DATE($X$2,$AB$2,15))</f>
        <v>15</v>
      </c>
      <c r="AE11" s="122">
        <f>DAY(DATE($X$2,$AB$2,16))</f>
        <v>16</v>
      </c>
      <c r="AF11" s="122">
        <f>DAY(DATE($X$2,$AB$2,17))</f>
        <v>17</v>
      </c>
      <c r="AG11" s="122">
        <f>DAY(DATE($X$2,$AB$2,18))</f>
        <v>18</v>
      </c>
      <c r="AH11" s="122">
        <f>DAY(DATE($X$2,$AB$2,19))</f>
        <v>19</v>
      </c>
      <c r="AI11" s="122">
        <f>DAY(DATE($X$2,$AB$2,20))</f>
        <v>20</v>
      </c>
      <c r="AJ11" s="123">
        <f>DAY(DATE($X$2,$AB$2,21))</f>
        <v>21</v>
      </c>
      <c r="AK11" s="121">
        <f>DAY(DATE($X$2,$AB$2,22))</f>
        <v>22</v>
      </c>
      <c r="AL11" s="122">
        <f>DAY(DATE($X$2,$AB$2,23))</f>
        <v>23</v>
      </c>
      <c r="AM11" s="122">
        <f>DAY(DATE($X$2,$AB$2,24))</f>
        <v>24</v>
      </c>
      <c r="AN11" s="122">
        <f>DAY(DATE($X$2,$AB$2,25))</f>
        <v>25</v>
      </c>
      <c r="AO11" s="122">
        <f>DAY(DATE($X$2,$AB$2,26))</f>
        <v>26</v>
      </c>
      <c r="AP11" s="122">
        <f>DAY(DATE($X$2,$AB$2,27))</f>
        <v>27</v>
      </c>
      <c r="AQ11" s="123">
        <f>DAY(DATE($X$2,$AB$2,28))</f>
        <v>28</v>
      </c>
      <c r="AR11" s="121" t="str">
        <f>IF(AZ3="暦月",IF(DAY(DATE($X$2,$AB$2,29))=29,29,""),"")</f>
        <v/>
      </c>
      <c r="AS11" s="122" t="str">
        <f>IF(AZ3="暦月",IF(DAY(DATE($X$2,$AB$2,30))=30,30,""),"")</f>
        <v/>
      </c>
      <c r="AT11" s="123" t="str">
        <f>IF(AZ3="暦月",IF(DAY(DATE($X$2,$AB$2,31))=31,31,""),"")</f>
        <v/>
      </c>
      <c r="AU11" s="481"/>
      <c r="AV11" s="482"/>
      <c r="AW11" s="481"/>
      <c r="AX11" s="482"/>
      <c r="AY11" s="487"/>
      <c r="AZ11" s="487"/>
      <c r="BA11" s="487"/>
      <c r="BB11" s="487"/>
      <c r="BC11" s="487"/>
      <c r="BD11" s="487"/>
    </row>
    <row r="12" spans="2:57" ht="20.25" hidden="1" customHeight="1" thickBot="1" x14ac:dyDescent="0.45">
      <c r="B12" s="463"/>
      <c r="C12" s="467"/>
      <c r="D12" s="468"/>
      <c r="E12" s="472"/>
      <c r="F12" s="468"/>
      <c r="G12" s="472"/>
      <c r="H12" s="467"/>
      <c r="I12" s="467"/>
      <c r="J12" s="467"/>
      <c r="K12" s="468"/>
      <c r="L12" s="472"/>
      <c r="M12" s="467"/>
      <c r="N12" s="467"/>
      <c r="O12" s="475"/>
      <c r="P12" s="121">
        <f>WEEKDAY(DATE($X$2,$AB$2,1))</f>
        <v>2</v>
      </c>
      <c r="Q12" s="122">
        <f>WEEKDAY(DATE($X$2,$AB$2,2))</f>
        <v>3</v>
      </c>
      <c r="R12" s="122">
        <f>WEEKDAY(DATE($X$2,$AB$2,3))</f>
        <v>4</v>
      </c>
      <c r="S12" s="122">
        <f>WEEKDAY(DATE($X$2,$AB$2,4))</f>
        <v>5</v>
      </c>
      <c r="T12" s="122">
        <f>WEEKDAY(DATE($X$2,$AB$2,5))</f>
        <v>6</v>
      </c>
      <c r="U12" s="122">
        <f>WEEKDAY(DATE($X$2,$AB$2,6))</f>
        <v>7</v>
      </c>
      <c r="V12" s="123">
        <f>WEEKDAY(DATE($X$2,$AB$2,7))</f>
        <v>1</v>
      </c>
      <c r="W12" s="121">
        <f>WEEKDAY(DATE($X$2,$AB$2,8))</f>
        <v>2</v>
      </c>
      <c r="X12" s="122">
        <f>WEEKDAY(DATE($X$2,$AB$2,9))</f>
        <v>3</v>
      </c>
      <c r="Y12" s="122">
        <f>WEEKDAY(DATE($X$2,$AB$2,10))</f>
        <v>4</v>
      </c>
      <c r="Z12" s="122">
        <f>WEEKDAY(DATE($X$2,$AB$2,11))</f>
        <v>5</v>
      </c>
      <c r="AA12" s="122">
        <f>WEEKDAY(DATE($X$2,$AB$2,12))</f>
        <v>6</v>
      </c>
      <c r="AB12" s="122">
        <f>WEEKDAY(DATE($X$2,$AB$2,13))</f>
        <v>7</v>
      </c>
      <c r="AC12" s="123">
        <f>WEEKDAY(DATE($X$2,$AB$2,14))</f>
        <v>1</v>
      </c>
      <c r="AD12" s="121">
        <f>WEEKDAY(DATE($X$2,$AB$2,15))</f>
        <v>2</v>
      </c>
      <c r="AE12" s="122">
        <f>WEEKDAY(DATE($X$2,$AB$2,16))</f>
        <v>3</v>
      </c>
      <c r="AF12" s="122">
        <f>WEEKDAY(DATE($X$2,$AB$2,17))</f>
        <v>4</v>
      </c>
      <c r="AG12" s="122">
        <f>WEEKDAY(DATE($X$2,$AB$2,18))</f>
        <v>5</v>
      </c>
      <c r="AH12" s="122">
        <f>WEEKDAY(DATE($X$2,$AB$2,19))</f>
        <v>6</v>
      </c>
      <c r="AI12" s="122">
        <f>WEEKDAY(DATE($X$2,$AB$2,20))</f>
        <v>7</v>
      </c>
      <c r="AJ12" s="123">
        <f>WEEKDAY(DATE($X$2,$AB$2,21))</f>
        <v>1</v>
      </c>
      <c r="AK12" s="121">
        <f>WEEKDAY(DATE($X$2,$AB$2,22))</f>
        <v>2</v>
      </c>
      <c r="AL12" s="122">
        <f>WEEKDAY(DATE($X$2,$AB$2,23))</f>
        <v>3</v>
      </c>
      <c r="AM12" s="122">
        <f>WEEKDAY(DATE($X$2,$AB$2,24))</f>
        <v>4</v>
      </c>
      <c r="AN12" s="122">
        <f>WEEKDAY(DATE($X$2,$AB$2,25))</f>
        <v>5</v>
      </c>
      <c r="AO12" s="122">
        <f>WEEKDAY(DATE($X$2,$AB$2,26))</f>
        <v>6</v>
      </c>
      <c r="AP12" s="122">
        <f>WEEKDAY(DATE($X$2,$AB$2,27))</f>
        <v>7</v>
      </c>
      <c r="AQ12" s="123">
        <f>WEEKDAY(DATE($X$2,$AB$2,28))</f>
        <v>1</v>
      </c>
      <c r="AR12" s="121">
        <f>IF(AR11=29,WEEKDAY(DATE($X$2,$AB$2,29)),0)</f>
        <v>0</v>
      </c>
      <c r="AS12" s="122">
        <f>IF(AS11=30,WEEKDAY(DATE($X$2,$AB$2,30)),0)</f>
        <v>0</v>
      </c>
      <c r="AT12" s="123">
        <f>IF(AT11=31,WEEKDAY(DATE($X$2,$AB$2,31)),0)</f>
        <v>0</v>
      </c>
      <c r="AU12" s="483"/>
      <c r="AV12" s="484"/>
      <c r="AW12" s="483"/>
      <c r="AX12" s="484"/>
      <c r="AY12" s="488"/>
      <c r="AZ12" s="488"/>
      <c r="BA12" s="488"/>
      <c r="BB12" s="488"/>
      <c r="BC12" s="488"/>
      <c r="BD12" s="488"/>
    </row>
    <row r="13" spans="2:57" ht="20.25" customHeight="1" thickBot="1" x14ac:dyDescent="0.45">
      <c r="B13" s="464"/>
      <c r="C13" s="469"/>
      <c r="D13" s="470"/>
      <c r="E13" s="473"/>
      <c r="F13" s="470"/>
      <c r="G13" s="473"/>
      <c r="H13" s="469"/>
      <c r="I13" s="469"/>
      <c r="J13" s="469"/>
      <c r="K13" s="470"/>
      <c r="L13" s="473"/>
      <c r="M13" s="469"/>
      <c r="N13" s="469"/>
      <c r="O13" s="476"/>
      <c r="P13" s="124" t="str">
        <f>IF(P12=1,"日",IF(P12=2,"月",IF(P12=3,"火",IF(P12=4,"水",IF(P12=5,"木",IF(P12=6,"金","土"))))))</f>
        <v>月</v>
      </c>
      <c r="Q13" s="125" t="str">
        <f t="shared" ref="Q13:AQ13" si="0">IF(Q12=1,"日",IF(Q12=2,"月",IF(Q12=3,"火",IF(Q12=4,"水",IF(Q12=5,"木",IF(Q12=6,"金","土"))))))</f>
        <v>火</v>
      </c>
      <c r="R13" s="125" t="str">
        <f t="shared" si="0"/>
        <v>水</v>
      </c>
      <c r="S13" s="125" t="str">
        <f t="shared" si="0"/>
        <v>木</v>
      </c>
      <c r="T13" s="125" t="str">
        <f t="shared" si="0"/>
        <v>金</v>
      </c>
      <c r="U13" s="125" t="str">
        <f t="shared" si="0"/>
        <v>土</v>
      </c>
      <c r="V13" s="126" t="str">
        <f t="shared" si="0"/>
        <v>日</v>
      </c>
      <c r="W13" s="124" t="str">
        <f t="shared" si="0"/>
        <v>月</v>
      </c>
      <c r="X13" s="125" t="str">
        <f t="shared" si="0"/>
        <v>火</v>
      </c>
      <c r="Y13" s="125" t="str">
        <f t="shared" si="0"/>
        <v>水</v>
      </c>
      <c r="Z13" s="125" t="str">
        <f t="shared" si="0"/>
        <v>木</v>
      </c>
      <c r="AA13" s="125" t="str">
        <f t="shared" si="0"/>
        <v>金</v>
      </c>
      <c r="AB13" s="125" t="str">
        <f t="shared" si="0"/>
        <v>土</v>
      </c>
      <c r="AC13" s="126" t="str">
        <f t="shared" si="0"/>
        <v>日</v>
      </c>
      <c r="AD13" s="124" t="str">
        <f t="shared" si="0"/>
        <v>月</v>
      </c>
      <c r="AE13" s="125" t="str">
        <f t="shared" si="0"/>
        <v>火</v>
      </c>
      <c r="AF13" s="125" t="str">
        <f t="shared" si="0"/>
        <v>水</v>
      </c>
      <c r="AG13" s="125" t="str">
        <f t="shared" si="0"/>
        <v>木</v>
      </c>
      <c r="AH13" s="125" t="str">
        <f t="shared" si="0"/>
        <v>金</v>
      </c>
      <c r="AI13" s="125" t="str">
        <f t="shared" si="0"/>
        <v>土</v>
      </c>
      <c r="AJ13" s="126" t="str">
        <f t="shared" si="0"/>
        <v>日</v>
      </c>
      <c r="AK13" s="124" t="str">
        <f t="shared" si="0"/>
        <v>月</v>
      </c>
      <c r="AL13" s="125" t="str">
        <f t="shared" si="0"/>
        <v>火</v>
      </c>
      <c r="AM13" s="125" t="str">
        <f t="shared" si="0"/>
        <v>水</v>
      </c>
      <c r="AN13" s="125" t="str">
        <f t="shared" si="0"/>
        <v>木</v>
      </c>
      <c r="AO13" s="125" t="str">
        <f t="shared" si="0"/>
        <v>金</v>
      </c>
      <c r="AP13" s="125" t="str">
        <f t="shared" si="0"/>
        <v>土</v>
      </c>
      <c r="AQ13" s="126" t="str">
        <f t="shared" si="0"/>
        <v>日</v>
      </c>
      <c r="AR13" s="125" t="str">
        <f>IF(AR12=1,"日",IF(AR12=2,"月",IF(AR12=3,"火",IF(AR12=4,"水",IF(AR12=5,"木",IF(AR12=6,"金",IF(AR12=0,"","土")))))))</f>
        <v/>
      </c>
      <c r="AS13" s="125" t="str">
        <f>IF(AS12=1,"日",IF(AS12=2,"月",IF(AS12=3,"火",IF(AS12=4,"水",IF(AS12=5,"木",IF(AS12=6,"金",IF(AS12=0,"","土")))))))</f>
        <v/>
      </c>
      <c r="AT13" s="125" t="str">
        <f>IF(AT12=1,"日",IF(AT12=2,"月",IF(AT12=3,"火",IF(AT12=4,"水",IF(AT12=5,"木",IF(AT12=6,"金",IF(AT12=0,"","土")))))))</f>
        <v/>
      </c>
      <c r="AU13" s="485"/>
      <c r="AV13" s="486"/>
      <c r="AW13" s="485"/>
      <c r="AX13" s="486"/>
      <c r="AY13" s="487"/>
      <c r="AZ13" s="487"/>
      <c r="BA13" s="487"/>
      <c r="BB13" s="487"/>
      <c r="BC13" s="487"/>
      <c r="BD13" s="487"/>
    </row>
    <row r="14" spans="2:57" ht="39.950000000000003" customHeight="1" x14ac:dyDescent="0.4">
      <c r="B14" s="164">
        <v>1</v>
      </c>
      <c r="C14" s="444"/>
      <c r="D14" s="445"/>
      <c r="E14" s="446"/>
      <c r="F14" s="447"/>
      <c r="G14" s="448"/>
      <c r="H14" s="449"/>
      <c r="I14" s="449"/>
      <c r="J14" s="449"/>
      <c r="K14" s="450"/>
      <c r="L14" s="451"/>
      <c r="M14" s="452"/>
      <c r="N14" s="452"/>
      <c r="O14" s="453"/>
      <c r="P14" s="128"/>
      <c r="Q14" s="129"/>
      <c r="R14" s="129"/>
      <c r="S14" s="129"/>
      <c r="T14" s="129"/>
      <c r="U14" s="129"/>
      <c r="V14" s="130"/>
      <c r="W14" s="128"/>
      <c r="X14" s="129"/>
      <c r="Y14" s="129"/>
      <c r="Z14" s="129"/>
      <c r="AA14" s="129"/>
      <c r="AB14" s="129"/>
      <c r="AC14" s="130"/>
      <c r="AD14" s="128"/>
      <c r="AE14" s="129"/>
      <c r="AF14" s="129"/>
      <c r="AG14" s="129"/>
      <c r="AH14" s="129"/>
      <c r="AI14" s="129"/>
      <c r="AJ14" s="130"/>
      <c r="AK14" s="128"/>
      <c r="AL14" s="129"/>
      <c r="AM14" s="129"/>
      <c r="AN14" s="129"/>
      <c r="AO14" s="129"/>
      <c r="AP14" s="129"/>
      <c r="AQ14" s="130"/>
      <c r="AR14" s="128"/>
      <c r="AS14" s="129"/>
      <c r="AT14" s="130"/>
      <c r="AU14" s="454">
        <f>IF($AZ$3="４週",SUM(P14:AQ14),IF($AZ$3="暦月",SUM(P14:AT14),""))</f>
        <v>0</v>
      </c>
      <c r="AV14" s="455"/>
      <c r="AW14" s="456">
        <f t="shared" ref="AW14:AW77" si="1">IF($AZ$3="４週",AU14/4,IF($AZ$3="暦月",AU14/($AZ$7/7),""))</f>
        <v>0</v>
      </c>
      <c r="AX14" s="457"/>
      <c r="AY14" s="441"/>
      <c r="AZ14" s="442"/>
      <c r="BA14" s="442"/>
      <c r="BB14" s="442"/>
      <c r="BC14" s="442"/>
      <c r="BD14" s="443"/>
    </row>
    <row r="15" spans="2:57" ht="39.950000000000003" customHeight="1" x14ac:dyDescent="0.4">
      <c r="B15" s="131">
        <f t="shared" ref="B15:B78" si="2">B14+1</f>
        <v>2</v>
      </c>
      <c r="C15" s="427"/>
      <c r="D15" s="428"/>
      <c r="E15" s="429"/>
      <c r="F15" s="430"/>
      <c r="G15" s="431"/>
      <c r="H15" s="432"/>
      <c r="I15" s="432"/>
      <c r="J15" s="432"/>
      <c r="K15" s="433"/>
      <c r="L15" s="434"/>
      <c r="M15" s="435"/>
      <c r="N15" s="435"/>
      <c r="O15" s="436"/>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437">
        <f>IF($AZ$3="４週",SUM(P15:AQ15),IF($AZ$3="暦月",SUM(P15:AT15),""))</f>
        <v>0</v>
      </c>
      <c r="AV15" s="438"/>
      <c r="AW15" s="439">
        <f t="shared" si="1"/>
        <v>0</v>
      </c>
      <c r="AX15" s="440"/>
      <c r="AY15" s="407"/>
      <c r="AZ15" s="408"/>
      <c r="BA15" s="408"/>
      <c r="BB15" s="408"/>
      <c r="BC15" s="408"/>
      <c r="BD15" s="409"/>
    </row>
    <row r="16" spans="2:57" ht="39.950000000000003" customHeight="1" x14ac:dyDescent="0.4">
      <c r="B16" s="131">
        <f t="shared" si="2"/>
        <v>3</v>
      </c>
      <c r="C16" s="427"/>
      <c r="D16" s="428"/>
      <c r="E16" s="429"/>
      <c r="F16" s="430"/>
      <c r="G16" s="431"/>
      <c r="H16" s="432"/>
      <c r="I16" s="432"/>
      <c r="J16" s="432"/>
      <c r="K16" s="433"/>
      <c r="L16" s="434"/>
      <c r="M16" s="435"/>
      <c r="N16" s="435"/>
      <c r="O16" s="436"/>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437">
        <f>IF($AZ$3="４週",SUM(P16:AQ16),IF($AZ$3="暦月",SUM(P16:AT16),""))</f>
        <v>0</v>
      </c>
      <c r="AV16" s="438"/>
      <c r="AW16" s="439">
        <f t="shared" si="1"/>
        <v>0</v>
      </c>
      <c r="AX16" s="440"/>
      <c r="AY16" s="407"/>
      <c r="AZ16" s="408"/>
      <c r="BA16" s="408"/>
      <c r="BB16" s="408"/>
      <c r="BC16" s="408"/>
      <c r="BD16" s="409"/>
    </row>
    <row r="17" spans="2:56" ht="39.950000000000003" customHeight="1" x14ac:dyDescent="0.4">
      <c r="B17" s="131">
        <f t="shared" si="2"/>
        <v>4</v>
      </c>
      <c r="C17" s="427"/>
      <c r="D17" s="428"/>
      <c r="E17" s="429"/>
      <c r="F17" s="430"/>
      <c r="G17" s="431"/>
      <c r="H17" s="432"/>
      <c r="I17" s="432"/>
      <c r="J17" s="432"/>
      <c r="K17" s="433"/>
      <c r="L17" s="434"/>
      <c r="M17" s="435"/>
      <c r="N17" s="435"/>
      <c r="O17" s="436"/>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437">
        <f>IF($AZ$3="４週",SUM(P17:AQ17),IF($AZ$3="暦月",SUM(P17:AT17),""))</f>
        <v>0</v>
      </c>
      <c r="AV17" s="438"/>
      <c r="AW17" s="439">
        <f t="shared" si="1"/>
        <v>0</v>
      </c>
      <c r="AX17" s="440"/>
      <c r="AY17" s="407"/>
      <c r="AZ17" s="408"/>
      <c r="BA17" s="408"/>
      <c r="BB17" s="408"/>
      <c r="BC17" s="408"/>
      <c r="BD17" s="409"/>
    </row>
    <row r="18" spans="2:56" ht="39.950000000000003" customHeight="1" x14ac:dyDescent="0.4">
      <c r="B18" s="131">
        <f t="shared" si="2"/>
        <v>5</v>
      </c>
      <c r="C18" s="427"/>
      <c r="D18" s="428"/>
      <c r="E18" s="429"/>
      <c r="F18" s="430"/>
      <c r="G18" s="431"/>
      <c r="H18" s="432"/>
      <c r="I18" s="432"/>
      <c r="J18" s="432"/>
      <c r="K18" s="433"/>
      <c r="L18" s="434"/>
      <c r="M18" s="435"/>
      <c r="N18" s="435"/>
      <c r="O18" s="436"/>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437">
        <f t="shared" ref="AU18:AU113" si="3">IF($AZ$3="４週",SUM(P18:AQ18),IF($AZ$3="暦月",SUM(P18:AT18),""))</f>
        <v>0</v>
      </c>
      <c r="AV18" s="438"/>
      <c r="AW18" s="439">
        <f t="shared" si="1"/>
        <v>0</v>
      </c>
      <c r="AX18" s="440"/>
      <c r="AY18" s="407"/>
      <c r="AZ18" s="408"/>
      <c r="BA18" s="408"/>
      <c r="BB18" s="408"/>
      <c r="BC18" s="408"/>
      <c r="BD18" s="409"/>
    </row>
    <row r="19" spans="2:56" ht="39.950000000000003" customHeight="1" x14ac:dyDescent="0.4">
      <c r="B19" s="131">
        <f t="shared" si="2"/>
        <v>6</v>
      </c>
      <c r="C19" s="427"/>
      <c r="D19" s="428"/>
      <c r="E19" s="429"/>
      <c r="F19" s="430"/>
      <c r="G19" s="431"/>
      <c r="H19" s="432"/>
      <c r="I19" s="432"/>
      <c r="J19" s="432"/>
      <c r="K19" s="433"/>
      <c r="L19" s="434"/>
      <c r="M19" s="435"/>
      <c r="N19" s="435"/>
      <c r="O19" s="436"/>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437">
        <f t="shared" si="3"/>
        <v>0</v>
      </c>
      <c r="AV19" s="438"/>
      <c r="AW19" s="439">
        <f t="shared" si="1"/>
        <v>0</v>
      </c>
      <c r="AX19" s="440"/>
      <c r="AY19" s="407"/>
      <c r="AZ19" s="408"/>
      <c r="BA19" s="408"/>
      <c r="BB19" s="408"/>
      <c r="BC19" s="408"/>
      <c r="BD19" s="409"/>
    </row>
    <row r="20" spans="2:56" ht="39.950000000000003" customHeight="1" x14ac:dyDescent="0.4">
      <c r="B20" s="131">
        <f t="shared" si="2"/>
        <v>7</v>
      </c>
      <c r="C20" s="427"/>
      <c r="D20" s="428"/>
      <c r="E20" s="429"/>
      <c r="F20" s="430"/>
      <c r="G20" s="431"/>
      <c r="H20" s="432"/>
      <c r="I20" s="432"/>
      <c r="J20" s="432"/>
      <c r="K20" s="433"/>
      <c r="L20" s="434"/>
      <c r="M20" s="435"/>
      <c r="N20" s="435"/>
      <c r="O20" s="436"/>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437">
        <f>IF($AZ$3="４週",SUM(P20:AQ20),IF($AZ$3="暦月",SUM(P20:AT20),""))</f>
        <v>0</v>
      </c>
      <c r="AV20" s="438"/>
      <c r="AW20" s="439">
        <f t="shared" si="1"/>
        <v>0</v>
      </c>
      <c r="AX20" s="440"/>
      <c r="AY20" s="407"/>
      <c r="AZ20" s="408"/>
      <c r="BA20" s="408"/>
      <c r="BB20" s="408"/>
      <c r="BC20" s="408"/>
      <c r="BD20" s="409"/>
    </row>
    <row r="21" spans="2:56" ht="39.950000000000003" customHeight="1" x14ac:dyDescent="0.4">
      <c r="B21" s="131">
        <f t="shared" si="2"/>
        <v>8</v>
      </c>
      <c r="C21" s="427"/>
      <c r="D21" s="428"/>
      <c r="E21" s="429"/>
      <c r="F21" s="430"/>
      <c r="G21" s="431"/>
      <c r="H21" s="432"/>
      <c r="I21" s="432"/>
      <c r="J21" s="432"/>
      <c r="K21" s="433"/>
      <c r="L21" s="434"/>
      <c r="M21" s="435"/>
      <c r="N21" s="435"/>
      <c r="O21" s="436"/>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437">
        <f t="shared" si="3"/>
        <v>0</v>
      </c>
      <c r="AV21" s="438"/>
      <c r="AW21" s="439">
        <f t="shared" si="1"/>
        <v>0</v>
      </c>
      <c r="AX21" s="440"/>
      <c r="AY21" s="407"/>
      <c r="AZ21" s="408"/>
      <c r="BA21" s="408"/>
      <c r="BB21" s="408"/>
      <c r="BC21" s="408"/>
      <c r="BD21" s="409"/>
    </row>
    <row r="22" spans="2:56" ht="39.950000000000003" customHeight="1" x14ac:dyDescent="0.4">
      <c r="B22" s="131">
        <f t="shared" si="2"/>
        <v>9</v>
      </c>
      <c r="C22" s="427"/>
      <c r="D22" s="428"/>
      <c r="E22" s="429"/>
      <c r="F22" s="430"/>
      <c r="G22" s="431"/>
      <c r="H22" s="432"/>
      <c r="I22" s="432"/>
      <c r="J22" s="432"/>
      <c r="K22" s="433"/>
      <c r="L22" s="434"/>
      <c r="M22" s="435"/>
      <c r="N22" s="435"/>
      <c r="O22" s="436"/>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437">
        <f t="shared" si="3"/>
        <v>0</v>
      </c>
      <c r="AV22" s="438"/>
      <c r="AW22" s="439">
        <f t="shared" si="1"/>
        <v>0</v>
      </c>
      <c r="AX22" s="440"/>
      <c r="AY22" s="407"/>
      <c r="AZ22" s="408"/>
      <c r="BA22" s="408"/>
      <c r="BB22" s="408"/>
      <c r="BC22" s="408"/>
      <c r="BD22" s="409"/>
    </row>
    <row r="23" spans="2:56" ht="39.950000000000003" customHeight="1" x14ac:dyDescent="0.4">
      <c r="B23" s="131">
        <f t="shared" si="2"/>
        <v>10</v>
      </c>
      <c r="C23" s="427"/>
      <c r="D23" s="428"/>
      <c r="E23" s="429"/>
      <c r="F23" s="430"/>
      <c r="G23" s="431"/>
      <c r="H23" s="432"/>
      <c r="I23" s="432"/>
      <c r="J23" s="432"/>
      <c r="K23" s="433"/>
      <c r="L23" s="434"/>
      <c r="M23" s="435"/>
      <c r="N23" s="435"/>
      <c r="O23" s="436"/>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437">
        <f t="shared" si="3"/>
        <v>0</v>
      </c>
      <c r="AV23" s="438"/>
      <c r="AW23" s="439">
        <f t="shared" si="1"/>
        <v>0</v>
      </c>
      <c r="AX23" s="440"/>
      <c r="AY23" s="407"/>
      <c r="AZ23" s="408"/>
      <c r="BA23" s="408"/>
      <c r="BB23" s="408"/>
      <c r="BC23" s="408"/>
      <c r="BD23" s="409"/>
    </row>
    <row r="24" spans="2:56" ht="39.950000000000003" customHeight="1" x14ac:dyDescent="0.4">
      <c r="B24" s="131">
        <f t="shared" si="2"/>
        <v>11</v>
      </c>
      <c r="C24" s="427"/>
      <c r="D24" s="428"/>
      <c r="E24" s="429"/>
      <c r="F24" s="430"/>
      <c r="G24" s="431"/>
      <c r="H24" s="432"/>
      <c r="I24" s="432"/>
      <c r="J24" s="432"/>
      <c r="K24" s="433"/>
      <c r="L24" s="434"/>
      <c r="M24" s="435"/>
      <c r="N24" s="435"/>
      <c r="O24" s="436"/>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437">
        <f t="shared" si="3"/>
        <v>0</v>
      </c>
      <c r="AV24" s="438"/>
      <c r="AW24" s="439">
        <f t="shared" si="1"/>
        <v>0</v>
      </c>
      <c r="AX24" s="440"/>
      <c r="AY24" s="407"/>
      <c r="AZ24" s="408"/>
      <c r="BA24" s="408"/>
      <c r="BB24" s="408"/>
      <c r="BC24" s="408"/>
      <c r="BD24" s="409"/>
    </row>
    <row r="25" spans="2:56" ht="39.950000000000003" customHeight="1" x14ac:dyDescent="0.4">
      <c r="B25" s="131">
        <f t="shared" si="2"/>
        <v>12</v>
      </c>
      <c r="C25" s="427"/>
      <c r="D25" s="428"/>
      <c r="E25" s="429"/>
      <c r="F25" s="430"/>
      <c r="G25" s="431"/>
      <c r="H25" s="432"/>
      <c r="I25" s="432"/>
      <c r="J25" s="432"/>
      <c r="K25" s="433"/>
      <c r="L25" s="434"/>
      <c r="M25" s="435"/>
      <c r="N25" s="435"/>
      <c r="O25" s="436"/>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437">
        <f t="shared" si="3"/>
        <v>0</v>
      </c>
      <c r="AV25" s="438"/>
      <c r="AW25" s="439">
        <f t="shared" si="1"/>
        <v>0</v>
      </c>
      <c r="AX25" s="440"/>
      <c r="AY25" s="407"/>
      <c r="AZ25" s="408"/>
      <c r="BA25" s="408"/>
      <c r="BB25" s="408"/>
      <c r="BC25" s="408"/>
      <c r="BD25" s="409"/>
    </row>
    <row r="26" spans="2:56" ht="39.950000000000003" customHeight="1" x14ac:dyDescent="0.4">
      <c r="B26" s="131">
        <f t="shared" si="2"/>
        <v>13</v>
      </c>
      <c r="C26" s="427"/>
      <c r="D26" s="428"/>
      <c r="E26" s="429"/>
      <c r="F26" s="430"/>
      <c r="G26" s="431"/>
      <c r="H26" s="432"/>
      <c r="I26" s="432"/>
      <c r="J26" s="432"/>
      <c r="K26" s="433"/>
      <c r="L26" s="434"/>
      <c r="M26" s="435"/>
      <c r="N26" s="435"/>
      <c r="O26" s="436"/>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437">
        <f t="shared" si="3"/>
        <v>0</v>
      </c>
      <c r="AV26" s="438"/>
      <c r="AW26" s="439">
        <f t="shared" si="1"/>
        <v>0</v>
      </c>
      <c r="AX26" s="440"/>
      <c r="AY26" s="407"/>
      <c r="AZ26" s="408"/>
      <c r="BA26" s="408"/>
      <c r="BB26" s="408"/>
      <c r="BC26" s="408"/>
      <c r="BD26" s="409"/>
    </row>
    <row r="27" spans="2:56" ht="39.950000000000003" customHeight="1" x14ac:dyDescent="0.4">
      <c r="B27" s="131">
        <f t="shared" si="2"/>
        <v>14</v>
      </c>
      <c r="C27" s="427"/>
      <c r="D27" s="428"/>
      <c r="E27" s="429"/>
      <c r="F27" s="430"/>
      <c r="G27" s="431"/>
      <c r="H27" s="432"/>
      <c r="I27" s="432"/>
      <c r="J27" s="432"/>
      <c r="K27" s="433"/>
      <c r="L27" s="434"/>
      <c r="M27" s="435"/>
      <c r="N27" s="435"/>
      <c r="O27" s="436"/>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437">
        <f t="shared" si="3"/>
        <v>0</v>
      </c>
      <c r="AV27" s="438"/>
      <c r="AW27" s="439">
        <f t="shared" si="1"/>
        <v>0</v>
      </c>
      <c r="AX27" s="440"/>
      <c r="AY27" s="407"/>
      <c r="AZ27" s="408"/>
      <c r="BA27" s="408"/>
      <c r="BB27" s="408"/>
      <c r="BC27" s="408"/>
      <c r="BD27" s="409"/>
    </row>
    <row r="28" spans="2:56" ht="39.950000000000003" customHeight="1" x14ac:dyDescent="0.4">
      <c r="B28" s="131">
        <f t="shared" si="2"/>
        <v>15</v>
      </c>
      <c r="C28" s="427"/>
      <c r="D28" s="428"/>
      <c r="E28" s="429"/>
      <c r="F28" s="430"/>
      <c r="G28" s="431"/>
      <c r="H28" s="432"/>
      <c r="I28" s="432"/>
      <c r="J28" s="432"/>
      <c r="K28" s="433"/>
      <c r="L28" s="434"/>
      <c r="M28" s="435"/>
      <c r="N28" s="435"/>
      <c r="O28" s="436"/>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437">
        <f t="shared" si="3"/>
        <v>0</v>
      </c>
      <c r="AV28" s="438"/>
      <c r="AW28" s="439">
        <f t="shared" si="1"/>
        <v>0</v>
      </c>
      <c r="AX28" s="440"/>
      <c r="AY28" s="407"/>
      <c r="AZ28" s="408"/>
      <c r="BA28" s="408"/>
      <c r="BB28" s="408"/>
      <c r="BC28" s="408"/>
      <c r="BD28" s="409"/>
    </row>
    <row r="29" spans="2:56" ht="39.950000000000003" customHeight="1" x14ac:dyDescent="0.4">
      <c r="B29" s="131">
        <f t="shared" si="2"/>
        <v>16</v>
      </c>
      <c r="C29" s="427"/>
      <c r="D29" s="428"/>
      <c r="E29" s="429"/>
      <c r="F29" s="430"/>
      <c r="G29" s="431"/>
      <c r="H29" s="432"/>
      <c r="I29" s="432"/>
      <c r="J29" s="432"/>
      <c r="K29" s="433"/>
      <c r="L29" s="434"/>
      <c r="M29" s="435"/>
      <c r="N29" s="435"/>
      <c r="O29" s="436"/>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437">
        <f t="shared" si="3"/>
        <v>0</v>
      </c>
      <c r="AV29" s="438"/>
      <c r="AW29" s="439">
        <f t="shared" si="1"/>
        <v>0</v>
      </c>
      <c r="AX29" s="440"/>
      <c r="AY29" s="407"/>
      <c r="AZ29" s="408"/>
      <c r="BA29" s="408"/>
      <c r="BB29" s="408"/>
      <c r="BC29" s="408"/>
      <c r="BD29" s="409"/>
    </row>
    <row r="30" spans="2:56" ht="39.950000000000003" customHeight="1" x14ac:dyDescent="0.4">
      <c r="B30" s="131">
        <f t="shared" si="2"/>
        <v>17</v>
      </c>
      <c r="C30" s="427"/>
      <c r="D30" s="428"/>
      <c r="E30" s="429"/>
      <c r="F30" s="430"/>
      <c r="G30" s="431"/>
      <c r="H30" s="432"/>
      <c r="I30" s="432"/>
      <c r="J30" s="432"/>
      <c r="K30" s="433"/>
      <c r="L30" s="434"/>
      <c r="M30" s="435"/>
      <c r="N30" s="435"/>
      <c r="O30" s="436"/>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437">
        <f t="shared" si="3"/>
        <v>0</v>
      </c>
      <c r="AV30" s="438"/>
      <c r="AW30" s="439">
        <f t="shared" si="1"/>
        <v>0</v>
      </c>
      <c r="AX30" s="440"/>
      <c r="AY30" s="407"/>
      <c r="AZ30" s="408"/>
      <c r="BA30" s="408"/>
      <c r="BB30" s="408"/>
      <c r="BC30" s="408"/>
      <c r="BD30" s="409"/>
    </row>
    <row r="31" spans="2:56" ht="39.950000000000003" customHeight="1" x14ac:dyDescent="0.4">
      <c r="B31" s="131">
        <f t="shared" si="2"/>
        <v>18</v>
      </c>
      <c r="C31" s="427"/>
      <c r="D31" s="428"/>
      <c r="E31" s="429"/>
      <c r="F31" s="430"/>
      <c r="G31" s="431"/>
      <c r="H31" s="432"/>
      <c r="I31" s="432"/>
      <c r="J31" s="432"/>
      <c r="K31" s="433"/>
      <c r="L31" s="434"/>
      <c r="M31" s="435"/>
      <c r="N31" s="435"/>
      <c r="O31" s="436"/>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437">
        <f t="shared" si="3"/>
        <v>0</v>
      </c>
      <c r="AV31" s="438"/>
      <c r="AW31" s="439">
        <f t="shared" si="1"/>
        <v>0</v>
      </c>
      <c r="AX31" s="440"/>
      <c r="AY31" s="407"/>
      <c r="AZ31" s="408"/>
      <c r="BA31" s="408"/>
      <c r="BB31" s="408"/>
      <c r="BC31" s="408"/>
      <c r="BD31" s="409"/>
    </row>
    <row r="32" spans="2:56" ht="39.950000000000003" customHeight="1" x14ac:dyDescent="0.4">
      <c r="B32" s="131">
        <f t="shared" si="2"/>
        <v>19</v>
      </c>
      <c r="C32" s="427"/>
      <c r="D32" s="428"/>
      <c r="E32" s="429"/>
      <c r="F32" s="430"/>
      <c r="G32" s="431"/>
      <c r="H32" s="432"/>
      <c r="I32" s="432"/>
      <c r="J32" s="432"/>
      <c r="K32" s="433"/>
      <c r="L32" s="434"/>
      <c r="M32" s="435"/>
      <c r="N32" s="435"/>
      <c r="O32" s="436"/>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437">
        <f t="shared" si="3"/>
        <v>0</v>
      </c>
      <c r="AV32" s="438"/>
      <c r="AW32" s="439">
        <f t="shared" si="1"/>
        <v>0</v>
      </c>
      <c r="AX32" s="440"/>
      <c r="AY32" s="407"/>
      <c r="AZ32" s="408"/>
      <c r="BA32" s="408"/>
      <c r="BB32" s="408"/>
      <c r="BC32" s="408"/>
      <c r="BD32" s="409"/>
    </row>
    <row r="33" spans="2:56" ht="39.950000000000003" customHeight="1" x14ac:dyDescent="0.4">
      <c r="B33" s="131">
        <f t="shared" si="2"/>
        <v>20</v>
      </c>
      <c r="C33" s="427"/>
      <c r="D33" s="428"/>
      <c r="E33" s="429"/>
      <c r="F33" s="430"/>
      <c r="G33" s="431"/>
      <c r="H33" s="432"/>
      <c r="I33" s="432"/>
      <c r="J33" s="432"/>
      <c r="K33" s="433"/>
      <c r="L33" s="434"/>
      <c r="M33" s="435"/>
      <c r="N33" s="435"/>
      <c r="O33" s="436"/>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437">
        <f t="shared" si="3"/>
        <v>0</v>
      </c>
      <c r="AV33" s="438"/>
      <c r="AW33" s="439">
        <f t="shared" si="1"/>
        <v>0</v>
      </c>
      <c r="AX33" s="440"/>
      <c r="AY33" s="407"/>
      <c r="AZ33" s="408"/>
      <c r="BA33" s="408"/>
      <c r="BB33" s="408"/>
      <c r="BC33" s="408"/>
      <c r="BD33" s="409"/>
    </row>
    <row r="34" spans="2:56" ht="39.950000000000003" customHeight="1" x14ac:dyDescent="0.4">
      <c r="B34" s="131">
        <f t="shared" si="2"/>
        <v>21</v>
      </c>
      <c r="C34" s="427"/>
      <c r="D34" s="428"/>
      <c r="E34" s="429"/>
      <c r="F34" s="430"/>
      <c r="G34" s="431"/>
      <c r="H34" s="432"/>
      <c r="I34" s="432"/>
      <c r="J34" s="432"/>
      <c r="K34" s="433"/>
      <c r="L34" s="434"/>
      <c r="M34" s="435"/>
      <c r="N34" s="435"/>
      <c r="O34" s="436"/>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437">
        <f t="shared" si="3"/>
        <v>0</v>
      </c>
      <c r="AV34" s="438"/>
      <c r="AW34" s="439">
        <f t="shared" si="1"/>
        <v>0</v>
      </c>
      <c r="AX34" s="440"/>
      <c r="AY34" s="407"/>
      <c r="AZ34" s="408"/>
      <c r="BA34" s="408"/>
      <c r="BB34" s="408"/>
      <c r="BC34" s="408"/>
      <c r="BD34" s="409"/>
    </row>
    <row r="35" spans="2:56" ht="39.950000000000003" customHeight="1" x14ac:dyDescent="0.4">
      <c r="B35" s="131">
        <f t="shared" si="2"/>
        <v>22</v>
      </c>
      <c r="C35" s="427"/>
      <c r="D35" s="428"/>
      <c r="E35" s="429"/>
      <c r="F35" s="430"/>
      <c r="G35" s="431"/>
      <c r="H35" s="432"/>
      <c r="I35" s="432"/>
      <c r="J35" s="432"/>
      <c r="K35" s="433"/>
      <c r="L35" s="434"/>
      <c r="M35" s="435"/>
      <c r="N35" s="435"/>
      <c r="O35" s="436"/>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437">
        <f t="shared" si="3"/>
        <v>0</v>
      </c>
      <c r="AV35" s="438"/>
      <c r="AW35" s="439">
        <f t="shared" si="1"/>
        <v>0</v>
      </c>
      <c r="AX35" s="440"/>
      <c r="AY35" s="407"/>
      <c r="AZ35" s="408"/>
      <c r="BA35" s="408"/>
      <c r="BB35" s="408"/>
      <c r="BC35" s="408"/>
      <c r="BD35" s="409"/>
    </row>
    <row r="36" spans="2:56" ht="39.950000000000003" customHeight="1" x14ac:dyDescent="0.4">
      <c r="B36" s="131">
        <f t="shared" si="2"/>
        <v>23</v>
      </c>
      <c r="C36" s="427"/>
      <c r="D36" s="428"/>
      <c r="E36" s="429"/>
      <c r="F36" s="430"/>
      <c r="G36" s="431"/>
      <c r="H36" s="432"/>
      <c r="I36" s="432"/>
      <c r="J36" s="432"/>
      <c r="K36" s="433"/>
      <c r="L36" s="434"/>
      <c r="M36" s="435"/>
      <c r="N36" s="435"/>
      <c r="O36" s="436"/>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437">
        <f t="shared" si="3"/>
        <v>0</v>
      </c>
      <c r="AV36" s="438"/>
      <c r="AW36" s="439">
        <f t="shared" si="1"/>
        <v>0</v>
      </c>
      <c r="AX36" s="440"/>
      <c r="AY36" s="407"/>
      <c r="AZ36" s="408"/>
      <c r="BA36" s="408"/>
      <c r="BB36" s="408"/>
      <c r="BC36" s="408"/>
      <c r="BD36" s="409"/>
    </row>
    <row r="37" spans="2:56" ht="39.950000000000003" customHeight="1" x14ac:dyDescent="0.4">
      <c r="B37" s="131">
        <f t="shared" si="2"/>
        <v>24</v>
      </c>
      <c r="C37" s="427"/>
      <c r="D37" s="428"/>
      <c r="E37" s="429"/>
      <c r="F37" s="430"/>
      <c r="G37" s="431"/>
      <c r="H37" s="432"/>
      <c r="I37" s="432"/>
      <c r="J37" s="432"/>
      <c r="K37" s="433"/>
      <c r="L37" s="434"/>
      <c r="M37" s="435"/>
      <c r="N37" s="435"/>
      <c r="O37" s="436"/>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437">
        <f t="shared" si="3"/>
        <v>0</v>
      </c>
      <c r="AV37" s="438"/>
      <c r="AW37" s="439">
        <f t="shared" si="1"/>
        <v>0</v>
      </c>
      <c r="AX37" s="440"/>
      <c r="AY37" s="407"/>
      <c r="AZ37" s="408"/>
      <c r="BA37" s="408"/>
      <c r="BB37" s="408"/>
      <c r="BC37" s="408"/>
      <c r="BD37" s="409"/>
    </row>
    <row r="38" spans="2:56" ht="39.950000000000003" customHeight="1" x14ac:dyDescent="0.4">
      <c r="B38" s="131">
        <f t="shared" si="2"/>
        <v>25</v>
      </c>
      <c r="C38" s="427"/>
      <c r="D38" s="428"/>
      <c r="E38" s="429"/>
      <c r="F38" s="430"/>
      <c r="G38" s="431"/>
      <c r="H38" s="432"/>
      <c r="I38" s="432"/>
      <c r="J38" s="432"/>
      <c r="K38" s="433"/>
      <c r="L38" s="434"/>
      <c r="M38" s="435"/>
      <c r="N38" s="435"/>
      <c r="O38" s="436"/>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437">
        <f t="shared" si="3"/>
        <v>0</v>
      </c>
      <c r="AV38" s="438"/>
      <c r="AW38" s="439">
        <f t="shared" si="1"/>
        <v>0</v>
      </c>
      <c r="AX38" s="440"/>
      <c r="AY38" s="407"/>
      <c r="AZ38" s="408"/>
      <c r="BA38" s="408"/>
      <c r="BB38" s="408"/>
      <c r="BC38" s="408"/>
      <c r="BD38" s="409"/>
    </row>
    <row r="39" spans="2:56" ht="39.950000000000003" customHeight="1" x14ac:dyDescent="0.4">
      <c r="B39" s="131">
        <f t="shared" si="2"/>
        <v>26</v>
      </c>
      <c r="C39" s="427"/>
      <c r="D39" s="428"/>
      <c r="E39" s="429"/>
      <c r="F39" s="430"/>
      <c r="G39" s="431"/>
      <c r="H39" s="432"/>
      <c r="I39" s="432"/>
      <c r="J39" s="432"/>
      <c r="K39" s="433"/>
      <c r="L39" s="434"/>
      <c r="M39" s="435"/>
      <c r="N39" s="435"/>
      <c r="O39" s="436"/>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437">
        <f t="shared" si="3"/>
        <v>0</v>
      </c>
      <c r="AV39" s="438"/>
      <c r="AW39" s="439">
        <f t="shared" si="1"/>
        <v>0</v>
      </c>
      <c r="AX39" s="440"/>
      <c r="AY39" s="407"/>
      <c r="AZ39" s="408"/>
      <c r="BA39" s="408"/>
      <c r="BB39" s="408"/>
      <c r="BC39" s="408"/>
      <c r="BD39" s="409"/>
    </row>
    <row r="40" spans="2:56" ht="39.950000000000003" customHeight="1" x14ac:dyDescent="0.4">
      <c r="B40" s="131">
        <f t="shared" si="2"/>
        <v>27</v>
      </c>
      <c r="C40" s="427"/>
      <c r="D40" s="428"/>
      <c r="E40" s="429"/>
      <c r="F40" s="430"/>
      <c r="G40" s="431"/>
      <c r="H40" s="432"/>
      <c r="I40" s="432"/>
      <c r="J40" s="432"/>
      <c r="K40" s="433"/>
      <c r="L40" s="434"/>
      <c r="M40" s="435"/>
      <c r="N40" s="435"/>
      <c r="O40" s="436"/>
      <c r="P40" s="132"/>
      <c r="Q40" s="133"/>
      <c r="R40" s="133"/>
      <c r="S40" s="133"/>
      <c r="T40" s="133"/>
      <c r="U40" s="133"/>
      <c r="V40" s="134"/>
      <c r="W40" s="132"/>
      <c r="X40" s="133"/>
      <c r="Y40" s="133"/>
      <c r="Z40" s="133"/>
      <c r="AA40" s="133"/>
      <c r="AB40" s="133"/>
      <c r="AC40" s="134"/>
      <c r="AD40" s="132"/>
      <c r="AE40" s="133"/>
      <c r="AF40" s="133"/>
      <c r="AG40" s="133"/>
      <c r="AH40" s="133"/>
      <c r="AI40" s="133"/>
      <c r="AJ40" s="134"/>
      <c r="AK40" s="132"/>
      <c r="AL40" s="133"/>
      <c r="AM40" s="133"/>
      <c r="AN40" s="133"/>
      <c r="AO40" s="133"/>
      <c r="AP40" s="133"/>
      <c r="AQ40" s="134"/>
      <c r="AR40" s="132"/>
      <c r="AS40" s="133"/>
      <c r="AT40" s="134"/>
      <c r="AU40" s="437">
        <f t="shared" si="3"/>
        <v>0</v>
      </c>
      <c r="AV40" s="438"/>
      <c r="AW40" s="439">
        <f t="shared" si="1"/>
        <v>0</v>
      </c>
      <c r="AX40" s="440"/>
      <c r="AY40" s="407"/>
      <c r="AZ40" s="408"/>
      <c r="BA40" s="408"/>
      <c r="BB40" s="408"/>
      <c r="BC40" s="408"/>
      <c r="BD40" s="409"/>
    </row>
    <row r="41" spans="2:56" ht="39.950000000000003" customHeight="1" x14ac:dyDescent="0.4">
      <c r="B41" s="131">
        <f t="shared" si="2"/>
        <v>28</v>
      </c>
      <c r="C41" s="427"/>
      <c r="D41" s="428"/>
      <c r="E41" s="429"/>
      <c r="F41" s="430"/>
      <c r="G41" s="431"/>
      <c r="H41" s="432"/>
      <c r="I41" s="432"/>
      <c r="J41" s="432"/>
      <c r="K41" s="433"/>
      <c r="L41" s="434"/>
      <c r="M41" s="435"/>
      <c r="N41" s="435"/>
      <c r="O41" s="436"/>
      <c r="P41" s="165"/>
      <c r="Q41" s="166"/>
      <c r="R41" s="166"/>
      <c r="S41" s="166"/>
      <c r="T41" s="166"/>
      <c r="U41" s="166"/>
      <c r="V41" s="167"/>
      <c r="W41" s="165"/>
      <c r="X41" s="166"/>
      <c r="Y41" s="166"/>
      <c r="Z41" s="166"/>
      <c r="AA41" s="166"/>
      <c r="AB41" s="166"/>
      <c r="AC41" s="167"/>
      <c r="AD41" s="165"/>
      <c r="AE41" s="166"/>
      <c r="AF41" s="166"/>
      <c r="AG41" s="166"/>
      <c r="AH41" s="166"/>
      <c r="AI41" s="166"/>
      <c r="AJ41" s="167"/>
      <c r="AK41" s="165"/>
      <c r="AL41" s="166"/>
      <c r="AM41" s="166"/>
      <c r="AN41" s="166"/>
      <c r="AO41" s="166"/>
      <c r="AP41" s="166"/>
      <c r="AQ41" s="167"/>
      <c r="AR41" s="165"/>
      <c r="AS41" s="166"/>
      <c r="AT41" s="167"/>
      <c r="AU41" s="437">
        <f t="shared" si="3"/>
        <v>0</v>
      </c>
      <c r="AV41" s="438"/>
      <c r="AW41" s="439">
        <f t="shared" si="1"/>
        <v>0</v>
      </c>
      <c r="AX41" s="440"/>
      <c r="AY41" s="407"/>
      <c r="AZ41" s="408"/>
      <c r="BA41" s="408"/>
      <c r="BB41" s="408"/>
      <c r="BC41" s="408"/>
      <c r="BD41" s="409"/>
    </row>
    <row r="42" spans="2:56" ht="39.950000000000003" customHeight="1" x14ac:dyDescent="0.4">
      <c r="B42" s="131">
        <f t="shared" si="2"/>
        <v>29</v>
      </c>
      <c r="C42" s="427"/>
      <c r="D42" s="428"/>
      <c r="E42" s="429"/>
      <c r="F42" s="430"/>
      <c r="G42" s="431"/>
      <c r="H42" s="432"/>
      <c r="I42" s="432"/>
      <c r="J42" s="432"/>
      <c r="K42" s="433"/>
      <c r="L42" s="434"/>
      <c r="M42" s="435"/>
      <c r="N42" s="435"/>
      <c r="O42" s="436"/>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437">
        <f t="shared" si="3"/>
        <v>0</v>
      </c>
      <c r="AV42" s="438"/>
      <c r="AW42" s="439">
        <f t="shared" si="1"/>
        <v>0</v>
      </c>
      <c r="AX42" s="440"/>
      <c r="AY42" s="407"/>
      <c r="AZ42" s="408"/>
      <c r="BA42" s="408"/>
      <c r="BB42" s="408"/>
      <c r="BC42" s="408"/>
      <c r="BD42" s="409"/>
    </row>
    <row r="43" spans="2:56" ht="39.950000000000003" customHeight="1" x14ac:dyDescent="0.4">
      <c r="B43" s="131">
        <f t="shared" si="2"/>
        <v>30</v>
      </c>
      <c r="C43" s="427"/>
      <c r="D43" s="428"/>
      <c r="E43" s="429"/>
      <c r="F43" s="430"/>
      <c r="G43" s="431"/>
      <c r="H43" s="432"/>
      <c r="I43" s="432"/>
      <c r="J43" s="432"/>
      <c r="K43" s="433"/>
      <c r="L43" s="434"/>
      <c r="M43" s="435"/>
      <c r="N43" s="435"/>
      <c r="O43" s="436"/>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437">
        <f t="shared" si="3"/>
        <v>0</v>
      </c>
      <c r="AV43" s="438"/>
      <c r="AW43" s="439">
        <f t="shared" si="1"/>
        <v>0</v>
      </c>
      <c r="AX43" s="440"/>
      <c r="AY43" s="407"/>
      <c r="AZ43" s="408"/>
      <c r="BA43" s="408"/>
      <c r="BB43" s="408"/>
      <c r="BC43" s="408"/>
      <c r="BD43" s="409"/>
    </row>
    <row r="44" spans="2:56" ht="39.950000000000003" customHeight="1" x14ac:dyDescent="0.4">
      <c r="B44" s="131">
        <f t="shared" si="2"/>
        <v>31</v>
      </c>
      <c r="C44" s="427"/>
      <c r="D44" s="428"/>
      <c r="E44" s="429"/>
      <c r="F44" s="430"/>
      <c r="G44" s="431"/>
      <c r="H44" s="432"/>
      <c r="I44" s="432"/>
      <c r="J44" s="432"/>
      <c r="K44" s="433"/>
      <c r="L44" s="434"/>
      <c r="M44" s="435"/>
      <c r="N44" s="435"/>
      <c r="O44" s="436"/>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437">
        <f t="shared" si="3"/>
        <v>0</v>
      </c>
      <c r="AV44" s="438"/>
      <c r="AW44" s="439">
        <f t="shared" si="1"/>
        <v>0</v>
      </c>
      <c r="AX44" s="440"/>
      <c r="AY44" s="407"/>
      <c r="AZ44" s="408"/>
      <c r="BA44" s="408"/>
      <c r="BB44" s="408"/>
      <c r="BC44" s="408"/>
      <c r="BD44" s="409"/>
    </row>
    <row r="45" spans="2:56" ht="39.950000000000003" customHeight="1" x14ac:dyDescent="0.4">
      <c r="B45" s="131">
        <f t="shared" si="2"/>
        <v>32</v>
      </c>
      <c r="C45" s="427"/>
      <c r="D45" s="428"/>
      <c r="E45" s="429"/>
      <c r="F45" s="430"/>
      <c r="G45" s="431"/>
      <c r="H45" s="432"/>
      <c r="I45" s="432"/>
      <c r="J45" s="432"/>
      <c r="K45" s="433"/>
      <c r="L45" s="434"/>
      <c r="M45" s="435"/>
      <c r="N45" s="435"/>
      <c r="O45" s="436"/>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437">
        <f t="shared" si="3"/>
        <v>0</v>
      </c>
      <c r="AV45" s="438"/>
      <c r="AW45" s="439">
        <f t="shared" si="1"/>
        <v>0</v>
      </c>
      <c r="AX45" s="440"/>
      <c r="AY45" s="407"/>
      <c r="AZ45" s="408"/>
      <c r="BA45" s="408"/>
      <c r="BB45" s="408"/>
      <c r="BC45" s="408"/>
      <c r="BD45" s="409"/>
    </row>
    <row r="46" spans="2:56" ht="39.950000000000003" customHeight="1" x14ac:dyDescent="0.4">
      <c r="B46" s="131">
        <f t="shared" si="2"/>
        <v>33</v>
      </c>
      <c r="C46" s="427"/>
      <c r="D46" s="428"/>
      <c r="E46" s="429"/>
      <c r="F46" s="430"/>
      <c r="G46" s="431"/>
      <c r="H46" s="432"/>
      <c r="I46" s="432"/>
      <c r="J46" s="432"/>
      <c r="K46" s="433"/>
      <c r="L46" s="434"/>
      <c r="M46" s="435"/>
      <c r="N46" s="435"/>
      <c r="O46" s="436"/>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437">
        <f t="shared" si="3"/>
        <v>0</v>
      </c>
      <c r="AV46" s="438"/>
      <c r="AW46" s="439">
        <f t="shared" si="1"/>
        <v>0</v>
      </c>
      <c r="AX46" s="440"/>
      <c r="AY46" s="407"/>
      <c r="AZ46" s="408"/>
      <c r="BA46" s="408"/>
      <c r="BB46" s="408"/>
      <c r="BC46" s="408"/>
      <c r="BD46" s="409"/>
    </row>
    <row r="47" spans="2:56" ht="39.950000000000003" customHeight="1" x14ac:dyDescent="0.4">
      <c r="B47" s="131">
        <f t="shared" si="2"/>
        <v>34</v>
      </c>
      <c r="C47" s="427"/>
      <c r="D47" s="428"/>
      <c r="E47" s="429"/>
      <c r="F47" s="430"/>
      <c r="G47" s="431"/>
      <c r="H47" s="432"/>
      <c r="I47" s="432"/>
      <c r="J47" s="432"/>
      <c r="K47" s="433"/>
      <c r="L47" s="434"/>
      <c r="M47" s="435"/>
      <c r="N47" s="435"/>
      <c r="O47" s="436"/>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437">
        <f t="shared" si="3"/>
        <v>0</v>
      </c>
      <c r="AV47" s="438"/>
      <c r="AW47" s="439">
        <f t="shared" si="1"/>
        <v>0</v>
      </c>
      <c r="AX47" s="440"/>
      <c r="AY47" s="407"/>
      <c r="AZ47" s="408"/>
      <c r="BA47" s="408"/>
      <c r="BB47" s="408"/>
      <c r="BC47" s="408"/>
      <c r="BD47" s="409"/>
    </row>
    <row r="48" spans="2:56" ht="39.950000000000003" customHeight="1" x14ac:dyDescent="0.4">
      <c r="B48" s="131">
        <f t="shared" si="2"/>
        <v>35</v>
      </c>
      <c r="C48" s="427"/>
      <c r="D48" s="428"/>
      <c r="E48" s="429"/>
      <c r="F48" s="430"/>
      <c r="G48" s="431"/>
      <c r="H48" s="432"/>
      <c r="I48" s="432"/>
      <c r="J48" s="432"/>
      <c r="K48" s="433"/>
      <c r="L48" s="434"/>
      <c r="M48" s="435"/>
      <c r="N48" s="435"/>
      <c r="O48" s="436"/>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437">
        <f t="shared" si="3"/>
        <v>0</v>
      </c>
      <c r="AV48" s="438"/>
      <c r="AW48" s="439">
        <f t="shared" si="1"/>
        <v>0</v>
      </c>
      <c r="AX48" s="440"/>
      <c r="AY48" s="407"/>
      <c r="AZ48" s="408"/>
      <c r="BA48" s="408"/>
      <c r="BB48" s="408"/>
      <c r="BC48" s="408"/>
      <c r="BD48" s="409"/>
    </row>
    <row r="49" spans="2:56" ht="39.950000000000003" customHeight="1" x14ac:dyDescent="0.4">
      <c r="B49" s="131">
        <f t="shared" si="2"/>
        <v>36</v>
      </c>
      <c r="C49" s="427"/>
      <c r="D49" s="428"/>
      <c r="E49" s="429"/>
      <c r="F49" s="430"/>
      <c r="G49" s="431"/>
      <c r="H49" s="432"/>
      <c r="I49" s="432"/>
      <c r="J49" s="432"/>
      <c r="K49" s="433"/>
      <c r="L49" s="434"/>
      <c r="M49" s="435"/>
      <c r="N49" s="435"/>
      <c r="O49" s="436"/>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437">
        <f t="shared" si="3"/>
        <v>0</v>
      </c>
      <c r="AV49" s="438"/>
      <c r="AW49" s="439">
        <f t="shared" si="1"/>
        <v>0</v>
      </c>
      <c r="AX49" s="440"/>
      <c r="AY49" s="407"/>
      <c r="AZ49" s="408"/>
      <c r="BA49" s="408"/>
      <c r="BB49" s="408"/>
      <c r="BC49" s="408"/>
      <c r="BD49" s="409"/>
    </row>
    <row r="50" spans="2:56" ht="39.950000000000003" customHeight="1" x14ac:dyDescent="0.4">
      <c r="B50" s="131">
        <f t="shared" si="2"/>
        <v>37</v>
      </c>
      <c r="C50" s="427"/>
      <c r="D50" s="428"/>
      <c r="E50" s="429"/>
      <c r="F50" s="430"/>
      <c r="G50" s="431"/>
      <c r="H50" s="432"/>
      <c r="I50" s="432"/>
      <c r="J50" s="432"/>
      <c r="K50" s="433"/>
      <c r="L50" s="434"/>
      <c r="M50" s="435"/>
      <c r="N50" s="435"/>
      <c r="O50" s="436"/>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437">
        <f t="shared" si="3"/>
        <v>0</v>
      </c>
      <c r="AV50" s="438"/>
      <c r="AW50" s="439">
        <f t="shared" si="1"/>
        <v>0</v>
      </c>
      <c r="AX50" s="440"/>
      <c r="AY50" s="407"/>
      <c r="AZ50" s="408"/>
      <c r="BA50" s="408"/>
      <c r="BB50" s="408"/>
      <c r="BC50" s="408"/>
      <c r="BD50" s="409"/>
    </row>
    <row r="51" spans="2:56" ht="39.950000000000003" customHeight="1" x14ac:dyDescent="0.4">
      <c r="B51" s="131">
        <f t="shared" si="2"/>
        <v>38</v>
      </c>
      <c r="C51" s="427"/>
      <c r="D51" s="428"/>
      <c r="E51" s="429"/>
      <c r="F51" s="430"/>
      <c r="G51" s="431"/>
      <c r="H51" s="432"/>
      <c r="I51" s="432"/>
      <c r="J51" s="432"/>
      <c r="K51" s="433"/>
      <c r="L51" s="434"/>
      <c r="M51" s="435"/>
      <c r="N51" s="435"/>
      <c r="O51" s="436"/>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437">
        <f t="shared" si="3"/>
        <v>0</v>
      </c>
      <c r="AV51" s="438"/>
      <c r="AW51" s="439">
        <f t="shared" si="1"/>
        <v>0</v>
      </c>
      <c r="AX51" s="440"/>
      <c r="AY51" s="407"/>
      <c r="AZ51" s="408"/>
      <c r="BA51" s="408"/>
      <c r="BB51" s="408"/>
      <c r="BC51" s="408"/>
      <c r="BD51" s="409"/>
    </row>
    <row r="52" spans="2:56" ht="39.950000000000003" customHeight="1" x14ac:dyDescent="0.4">
      <c r="B52" s="131">
        <f t="shared" si="2"/>
        <v>39</v>
      </c>
      <c r="C52" s="427"/>
      <c r="D52" s="428"/>
      <c r="E52" s="429"/>
      <c r="F52" s="430"/>
      <c r="G52" s="431"/>
      <c r="H52" s="432"/>
      <c r="I52" s="432"/>
      <c r="J52" s="432"/>
      <c r="K52" s="433"/>
      <c r="L52" s="434"/>
      <c r="M52" s="435"/>
      <c r="N52" s="435"/>
      <c r="O52" s="436"/>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437">
        <f t="shared" si="3"/>
        <v>0</v>
      </c>
      <c r="AV52" s="438"/>
      <c r="AW52" s="439">
        <f t="shared" si="1"/>
        <v>0</v>
      </c>
      <c r="AX52" s="440"/>
      <c r="AY52" s="407"/>
      <c r="AZ52" s="408"/>
      <c r="BA52" s="408"/>
      <c r="BB52" s="408"/>
      <c r="BC52" s="408"/>
      <c r="BD52" s="409"/>
    </row>
    <row r="53" spans="2:56" ht="39.950000000000003" customHeight="1" x14ac:dyDescent="0.4">
      <c r="B53" s="131">
        <f t="shared" si="2"/>
        <v>40</v>
      </c>
      <c r="C53" s="427"/>
      <c r="D53" s="428"/>
      <c r="E53" s="429"/>
      <c r="F53" s="430"/>
      <c r="G53" s="431"/>
      <c r="H53" s="432"/>
      <c r="I53" s="432"/>
      <c r="J53" s="432"/>
      <c r="K53" s="433"/>
      <c r="L53" s="434"/>
      <c r="M53" s="435"/>
      <c r="N53" s="435"/>
      <c r="O53" s="436"/>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437">
        <f t="shared" si="3"/>
        <v>0</v>
      </c>
      <c r="AV53" s="438"/>
      <c r="AW53" s="439">
        <f t="shared" si="1"/>
        <v>0</v>
      </c>
      <c r="AX53" s="440"/>
      <c r="AY53" s="407"/>
      <c r="AZ53" s="408"/>
      <c r="BA53" s="408"/>
      <c r="BB53" s="408"/>
      <c r="BC53" s="408"/>
      <c r="BD53" s="409"/>
    </row>
    <row r="54" spans="2:56" ht="39.950000000000003" customHeight="1" x14ac:dyDescent="0.4">
      <c r="B54" s="131">
        <f t="shared" si="2"/>
        <v>41</v>
      </c>
      <c r="C54" s="427"/>
      <c r="D54" s="428"/>
      <c r="E54" s="429"/>
      <c r="F54" s="430"/>
      <c r="G54" s="431"/>
      <c r="H54" s="432"/>
      <c r="I54" s="432"/>
      <c r="J54" s="432"/>
      <c r="K54" s="433"/>
      <c r="L54" s="434"/>
      <c r="M54" s="435"/>
      <c r="N54" s="435"/>
      <c r="O54" s="436"/>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437">
        <f t="shared" si="3"/>
        <v>0</v>
      </c>
      <c r="AV54" s="438"/>
      <c r="AW54" s="439">
        <f t="shared" si="1"/>
        <v>0</v>
      </c>
      <c r="AX54" s="440"/>
      <c r="AY54" s="407"/>
      <c r="AZ54" s="408"/>
      <c r="BA54" s="408"/>
      <c r="BB54" s="408"/>
      <c r="BC54" s="408"/>
      <c r="BD54" s="409"/>
    </row>
    <row r="55" spans="2:56" ht="39.950000000000003" customHeight="1" x14ac:dyDescent="0.4">
      <c r="B55" s="131">
        <f t="shared" si="2"/>
        <v>42</v>
      </c>
      <c r="C55" s="427"/>
      <c r="D55" s="428"/>
      <c r="E55" s="429"/>
      <c r="F55" s="430"/>
      <c r="G55" s="431"/>
      <c r="H55" s="432"/>
      <c r="I55" s="432"/>
      <c r="J55" s="432"/>
      <c r="K55" s="433"/>
      <c r="L55" s="434"/>
      <c r="M55" s="435"/>
      <c r="N55" s="435"/>
      <c r="O55" s="436"/>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437">
        <f t="shared" si="3"/>
        <v>0</v>
      </c>
      <c r="AV55" s="438"/>
      <c r="AW55" s="439">
        <f t="shared" si="1"/>
        <v>0</v>
      </c>
      <c r="AX55" s="440"/>
      <c r="AY55" s="407"/>
      <c r="AZ55" s="408"/>
      <c r="BA55" s="408"/>
      <c r="BB55" s="408"/>
      <c r="BC55" s="408"/>
      <c r="BD55" s="409"/>
    </row>
    <row r="56" spans="2:56" ht="39.950000000000003" customHeight="1" x14ac:dyDescent="0.4">
      <c r="B56" s="131">
        <f t="shared" si="2"/>
        <v>43</v>
      </c>
      <c r="C56" s="427"/>
      <c r="D56" s="428"/>
      <c r="E56" s="429"/>
      <c r="F56" s="430"/>
      <c r="G56" s="431"/>
      <c r="H56" s="432"/>
      <c r="I56" s="432"/>
      <c r="J56" s="432"/>
      <c r="K56" s="433"/>
      <c r="L56" s="434"/>
      <c r="M56" s="435"/>
      <c r="N56" s="435"/>
      <c r="O56" s="436"/>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437">
        <f t="shared" si="3"/>
        <v>0</v>
      </c>
      <c r="AV56" s="438"/>
      <c r="AW56" s="439">
        <f t="shared" si="1"/>
        <v>0</v>
      </c>
      <c r="AX56" s="440"/>
      <c r="AY56" s="407"/>
      <c r="AZ56" s="408"/>
      <c r="BA56" s="408"/>
      <c r="BB56" s="408"/>
      <c r="BC56" s="408"/>
      <c r="BD56" s="409"/>
    </row>
    <row r="57" spans="2:56" ht="39.950000000000003" customHeight="1" x14ac:dyDescent="0.4">
      <c r="B57" s="131">
        <f t="shared" si="2"/>
        <v>44</v>
      </c>
      <c r="C57" s="427"/>
      <c r="D57" s="428"/>
      <c r="E57" s="429"/>
      <c r="F57" s="430"/>
      <c r="G57" s="431"/>
      <c r="H57" s="432"/>
      <c r="I57" s="432"/>
      <c r="J57" s="432"/>
      <c r="K57" s="433"/>
      <c r="L57" s="434"/>
      <c r="M57" s="435"/>
      <c r="N57" s="435"/>
      <c r="O57" s="436"/>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437">
        <f t="shared" si="3"/>
        <v>0</v>
      </c>
      <c r="AV57" s="438"/>
      <c r="AW57" s="439">
        <f t="shared" si="1"/>
        <v>0</v>
      </c>
      <c r="AX57" s="440"/>
      <c r="AY57" s="407"/>
      <c r="AZ57" s="408"/>
      <c r="BA57" s="408"/>
      <c r="BB57" s="408"/>
      <c r="BC57" s="408"/>
      <c r="BD57" s="409"/>
    </row>
    <row r="58" spans="2:56" ht="39.950000000000003" customHeight="1" x14ac:dyDescent="0.4">
      <c r="B58" s="131">
        <f t="shared" si="2"/>
        <v>45</v>
      </c>
      <c r="C58" s="427"/>
      <c r="D58" s="428"/>
      <c r="E58" s="429"/>
      <c r="F58" s="430"/>
      <c r="G58" s="431"/>
      <c r="H58" s="432"/>
      <c r="I58" s="432"/>
      <c r="J58" s="432"/>
      <c r="K58" s="433"/>
      <c r="L58" s="434"/>
      <c r="M58" s="435"/>
      <c r="N58" s="435"/>
      <c r="O58" s="436"/>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437">
        <f t="shared" si="3"/>
        <v>0</v>
      </c>
      <c r="AV58" s="438"/>
      <c r="AW58" s="439">
        <f t="shared" si="1"/>
        <v>0</v>
      </c>
      <c r="AX58" s="440"/>
      <c r="AY58" s="407"/>
      <c r="AZ58" s="408"/>
      <c r="BA58" s="408"/>
      <c r="BB58" s="408"/>
      <c r="BC58" s="408"/>
      <c r="BD58" s="409"/>
    </row>
    <row r="59" spans="2:56" ht="39.950000000000003" customHeight="1" x14ac:dyDescent="0.4">
      <c r="B59" s="131">
        <f t="shared" si="2"/>
        <v>46</v>
      </c>
      <c r="C59" s="427"/>
      <c r="D59" s="428"/>
      <c r="E59" s="429"/>
      <c r="F59" s="430"/>
      <c r="G59" s="431"/>
      <c r="H59" s="432"/>
      <c r="I59" s="432"/>
      <c r="J59" s="432"/>
      <c r="K59" s="433"/>
      <c r="L59" s="434"/>
      <c r="M59" s="435"/>
      <c r="N59" s="435"/>
      <c r="O59" s="436"/>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437">
        <f t="shared" si="3"/>
        <v>0</v>
      </c>
      <c r="AV59" s="438"/>
      <c r="AW59" s="439">
        <f t="shared" si="1"/>
        <v>0</v>
      </c>
      <c r="AX59" s="440"/>
      <c r="AY59" s="407"/>
      <c r="AZ59" s="408"/>
      <c r="BA59" s="408"/>
      <c r="BB59" s="408"/>
      <c r="BC59" s="408"/>
      <c r="BD59" s="409"/>
    </row>
    <row r="60" spans="2:56" ht="39.950000000000003" customHeight="1" x14ac:dyDescent="0.4">
      <c r="B60" s="131">
        <f t="shared" si="2"/>
        <v>47</v>
      </c>
      <c r="C60" s="427"/>
      <c r="D60" s="428"/>
      <c r="E60" s="429"/>
      <c r="F60" s="430"/>
      <c r="G60" s="431"/>
      <c r="H60" s="432"/>
      <c r="I60" s="432"/>
      <c r="J60" s="432"/>
      <c r="K60" s="433"/>
      <c r="L60" s="434"/>
      <c r="M60" s="435"/>
      <c r="N60" s="435"/>
      <c r="O60" s="436"/>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437">
        <f t="shared" si="3"/>
        <v>0</v>
      </c>
      <c r="AV60" s="438"/>
      <c r="AW60" s="439">
        <f t="shared" si="1"/>
        <v>0</v>
      </c>
      <c r="AX60" s="440"/>
      <c r="AY60" s="407"/>
      <c r="AZ60" s="408"/>
      <c r="BA60" s="408"/>
      <c r="BB60" s="408"/>
      <c r="BC60" s="408"/>
      <c r="BD60" s="409"/>
    </row>
    <row r="61" spans="2:56" ht="39.950000000000003" customHeight="1" x14ac:dyDescent="0.4">
      <c r="B61" s="131">
        <f t="shared" si="2"/>
        <v>48</v>
      </c>
      <c r="C61" s="427"/>
      <c r="D61" s="428"/>
      <c r="E61" s="429"/>
      <c r="F61" s="430"/>
      <c r="G61" s="431"/>
      <c r="H61" s="432"/>
      <c r="I61" s="432"/>
      <c r="J61" s="432"/>
      <c r="K61" s="433"/>
      <c r="L61" s="434"/>
      <c r="M61" s="435"/>
      <c r="N61" s="435"/>
      <c r="O61" s="436"/>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437">
        <f t="shared" si="3"/>
        <v>0</v>
      </c>
      <c r="AV61" s="438"/>
      <c r="AW61" s="439">
        <f t="shared" si="1"/>
        <v>0</v>
      </c>
      <c r="AX61" s="440"/>
      <c r="AY61" s="407"/>
      <c r="AZ61" s="408"/>
      <c r="BA61" s="408"/>
      <c r="BB61" s="408"/>
      <c r="BC61" s="408"/>
      <c r="BD61" s="409"/>
    </row>
    <row r="62" spans="2:56" ht="39.950000000000003" customHeight="1" x14ac:dyDescent="0.4">
      <c r="B62" s="131">
        <f t="shared" si="2"/>
        <v>49</v>
      </c>
      <c r="C62" s="427"/>
      <c r="D62" s="428"/>
      <c r="E62" s="429"/>
      <c r="F62" s="430"/>
      <c r="G62" s="431"/>
      <c r="H62" s="432"/>
      <c r="I62" s="432"/>
      <c r="J62" s="432"/>
      <c r="K62" s="433"/>
      <c r="L62" s="434"/>
      <c r="M62" s="435"/>
      <c r="N62" s="435"/>
      <c r="O62" s="436"/>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437">
        <f t="shared" si="3"/>
        <v>0</v>
      </c>
      <c r="AV62" s="438"/>
      <c r="AW62" s="439">
        <f t="shared" si="1"/>
        <v>0</v>
      </c>
      <c r="AX62" s="440"/>
      <c r="AY62" s="407"/>
      <c r="AZ62" s="408"/>
      <c r="BA62" s="408"/>
      <c r="BB62" s="408"/>
      <c r="BC62" s="408"/>
      <c r="BD62" s="409"/>
    </row>
    <row r="63" spans="2:56" ht="39.950000000000003" customHeight="1" x14ac:dyDescent="0.4">
      <c r="B63" s="131">
        <f t="shared" si="2"/>
        <v>50</v>
      </c>
      <c r="C63" s="427"/>
      <c r="D63" s="428"/>
      <c r="E63" s="429"/>
      <c r="F63" s="430"/>
      <c r="G63" s="431"/>
      <c r="H63" s="432"/>
      <c r="I63" s="432"/>
      <c r="J63" s="432"/>
      <c r="K63" s="433"/>
      <c r="L63" s="434"/>
      <c r="M63" s="435"/>
      <c r="N63" s="435"/>
      <c r="O63" s="436"/>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437">
        <f t="shared" si="3"/>
        <v>0</v>
      </c>
      <c r="AV63" s="438"/>
      <c r="AW63" s="439">
        <f t="shared" si="1"/>
        <v>0</v>
      </c>
      <c r="AX63" s="440"/>
      <c r="AY63" s="407"/>
      <c r="AZ63" s="408"/>
      <c r="BA63" s="408"/>
      <c r="BB63" s="408"/>
      <c r="BC63" s="408"/>
      <c r="BD63" s="409"/>
    </row>
    <row r="64" spans="2:56" ht="39.950000000000003" customHeight="1" x14ac:dyDescent="0.4">
      <c r="B64" s="131">
        <f t="shared" si="2"/>
        <v>51</v>
      </c>
      <c r="C64" s="427"/>
      <c r="D64" s="428"/>
      <c r="E64" s="429"/>
      <c r="F64" s="430"/>
      <c r="G64" s="431"/>
      <c r="H64" s="432"/>
      <c r="I64" s="432"/>
      <c r="J64" s="432"/>
      <c r="K64" s="433"/>
      <c r="L64" s="434"/>
      <c r="M64" s="435"/>
      <c r="N64" s="435"/>
      <c r="O64" s="436"/>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437">
        <f t="shared" si="3"/>
        <v>0</v>
      </c>
      <c r="AV64" s="438"/>
      <c r="AW64" s="439">
        <f t="shared" si="1"/>
        <v>0</v>
      </c>
      <c r="AX64" s="440"/>
      <c r="AY64" s="407"/>
      <c r="AZ64" s="408"/>
      <c r="BA64" s="408"/>
      <c r="BB64" s="408"/>
      <c r="BC64" s="408"/>
      <c r="BD64" s="409"/>
    </row>
    <row r="65" spans="2:56" ht="39.950000000000003" customHeight="1" x14ac:dyDescent="0.4">
      <c r="B65" s="131">
        <f t="shared" si="2"/>
        <v>52</v>
      </c>
      <c r="C65" s="427"/>
      <c r="D65" s="428"/>
      <c r="E65" s="429"/>
      <c r="F65" s="430"/>
      <c r="G65" s="431"/>
      <c r="H65" s="432"/>
      <c r="I65" s="432"/>
      <c r="J65" s="432"/>
      <c r="K65" s="433"/>
      <c r="L65" s="434"/>
      <c r="M65" s="435"/>
      <c r="N65" s="435"/>
      <c r="O65" s="436"/>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437">
        <f t="shared" si="3"/>
        <v>0</v>
      </c>
      <c r="AV65" s="438"/>
      <c r="AW65" s="439">
        <f t="shared" si="1"/>
        <v>0</v>
      </c>
      <c r="AX65" s="440"/>
      <c r="AY65" s="407"/>
      <c r="AZ65" s="408"/>
      <c r="BA65" s="408"/>
      <c r="BB65" s="408"/>
      <c r="BC65" s="408"/>
      <c r="BD65" s="409"/>
    </row>
    <row r="66" spans="2:56" ht="39.950000000000003" customHeight="1" x14ac:dyDescent="0.4">
      <c r="B66" s="131">
        <f t="shared" si="2"/>
        <v>53</v>
      </c>
      <c r="C66" s="427"/>
      <c r="D66" s="428"/>
      <c r="E66" s="429"/>
      <c r="F66" s="430"/>
      <c r="G66" s="431"/>
      <c r="H66" s="432"/>
      <c r="I66" s="432"/>
      <c r="J66" s="432"/>
      <c r="K66" s="433"/>
      <c r="L66" s="434"/>
      <c r="M66" s="435"/>
      <c r="N66" s="435"/>
      <c r="O66" s="436"/>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437">
        <f t="shared" si="3"/>
        <v>0</v>
      </c>
      <c r="AV66" s="438"/>
      <c r="AW66" s="439">
        <f t="shared" si="1"/>
        <v>0</v>
      </c>
      <c r="AX66" s="440"/>
      <c r="AY66" s="407"/>
      <c r="AZ66" s="408"/>
      <c r="BA66" s="408"/>
      <c r="BB66" s="408"/>
      <c r="BC66" s="408"/>
      <c r="BD66" s="409"/>
    </row>
    <row r="67" spans="2:56" ht="39.950000000000003" customHeight="1" x14ac:dyDescent="0.4">
      <c r="B67" s="131">
        <f t="shared" si="2"/>
        <v>54</v>
      </c>
      <c r="C67" s="427"/>
      <c r="D67" s="428"/>
      <c r="E67" s="429"/>
      <c r="F67" s="430"/>
      <c r="G67" s="431"/>
      <c r="H67" s="432"/>
      <c r="I67" s="432"/>
      <c r="J67" s="432"/>
      <c r="K67" s="433"/>
      <c r="L67" s="434"/>
      <c r="M67" s="435"/>
      <c r="N67" s="435"/>
      <c r="O67" s="436"/>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437">
        <f t="shared" si="3"/>
        <v>0</v>
      </c>
      <c r="AV67" s="438"/>
      <c r="AW67" s="439">
        <f t="shared" si="1"/>
        <v>0</v>
      </c>
      <c r="AX67" s="440"/>
      <c r="AY67" s="407"/>
      <c r="AZ67" s="408"/>
      <c r="BA67" s="408"/>
      <c r="BB67" s="408"/>
      <c r="BC67" s="408"/>
      <c r="BD67" s="409"/>
    </row>
    <row r="68" spans="2:56" ht="39.950000000000003" customHeight="1" x14ac:dyDescent="0.4">
      <c r="B68" s="131">
        <f t="shared" si="2"/>
        <v>55</v>
      </c>
      <c r="C68" s="427"/>
      <c r="D68" s="428"/>
      <c r="E68" s="429"/>
      <c r="F68" s="430"/>
      <c r="G68" s="431"/>
      <c r="H68" s="432"/>
      <c r="I68" s="432"/>
      <c r="J68" s="432"/>
      <c r="K68" s="433"/>
      <c r="L68" s="434"/>
      <c r="M68" s="435"/>
      <c r="N68" s="435"/>
      <c r="O68" s="436"/>
      <c r="P68" s="132"/>
      <c r="Q68" s="133"/>
      <c r="R68" s="133"/>
      <c r="S68" s="133"/>
      <c r="T68" s="133"/>
      <c r="U68" s="133"/>
      <c r="V68" s="134"/>
      <c r="W68" s="132"/>
      <c r="X68" s="133"/>
      <c r="Y68" s="133"/>
      <c r="Z68" s="133"/>
      <c r="AA68" s="133"/>
      <c r="AB68" s="133"/>
      <c r="AC68" s="134"/>
      <c r="AD68" s="132"/>
      <c r="AE68" s="133"/>
      <c r="AF68" s="133"/>
      <c r="AG68" s="133"/>
      <c r="AH68" s="133"/>
      <c r="AI68" s="133"/>
      <c r="AJ68" s="134"/>
      <c r="AK68" s="132"/>
      <c r="AL68" s="133"/>
      <c r="AM68" s="133"/>
      <c r="AN68" s="133"/>
      <c r="AO68" s="133"/>
      <c r="AP68" s="133"/>
      <c r="AQ68" s="134"/>
      <c r="AR68" s="132"/>
      <c r="AS68" s="133"/>
      <c r="AT68" s="134"/>
      <c r="AU68" s="437">
        <f t="shared" si="3"/>
        <v>0</v>
      </c>
      <c r="AV68" s="438"/>
      <c r="AW68" s="439">
        <f t="shared" si="1"/>
        <v>0</v>
      </c>
      <c r="AX68" s="440"/>
      <c r="AY68" s="407"/>
      <c r="AZ68" s="408"/>
      <c r="BA68" s="408"/>
      <c r="BB68" s="408"/>
      <c r="BC68" s="408"/>
      <c r="BD68" s="409"/>
    </row>
    <row r="69" spans="2:56" ht="39.950000000000003" customHeight="1" x14ac:dyDescent="0.4">
      <c r="B69" s="131">
        <f t="shared" si="2"/>
        <v>56</v>
      </c>
      <c r="C69" s="427"/>
      <c r="D69" s="428"/>
      <c r="E69" s="429"/>
      <c r="F69" s="430"/>
      <c r="G69" s="431"/>
      <c r="H69" s="432"/>
      <c r="I69" s="432"/>
      <c r="J69" s="432"/>
      <c r="K69" s="433"/>
      <c r="L69" s="434"/>
      <c r="M69" s="435"/>
      <c r="N69" s="435"/>
      <c r="O69" s="436"/>
      <c r="P69" s="165"/>
      <c r="Q69" s="166"/>
      <c r="R69" s="166"/>
      <c r="S69" s="166"/>
      <c r="T69" s="166"/>
      <c r="U69" s="166"/>
      <c r="V69" s="167"/>
      <c r="W69" s="165"/>
      <c r="X69" s="166"/>
      <c r="Y69" s="166"/>
      <c r="Z69" s="166"/>
      <c r="AA69" s="166"/>
      <c r="AB69" s="166"/>
      <c r="AC69" s="167"/>
      <c r="AD69" s="165"/>
      <c r="AE69" s="166"/>
      <c r="AF69" s="166"/>
      <c r="AG69" s="166"/>
      <c r="AH69" s="166"/>
      <c r="AI69" s="166"/>
      <c r="AJ69" s="167"/>
      <c r="AK69" s="165"/>
      <c r="AL69" s="166"/>
      <c r="AM69" s="166"/>
      <c r="AN69" s="166"/>
      <c r="AO69" s="166"/>
      <c r="AP69" s="166"/>
      <c r="AQ69" s="167"/>
      <c r="AR69" s="165"/>
      <c r="AS69" s="166"/>
      <c r="AT69" s="167"/>
      <c r="AU69" s="437">
        <f t="shared" si="3"/>
        <v>0</v>
      </c>
      <c r="AV69" s="438"/>
      <c r="AW69" s="439">
        <f t="shared" si="1"/>
        <v>0</v>
      </c>
      <c r="AX69" s="440"/>
      <c r="AY69" s="407"/>
      <c r="AZ69" s="408"/>
      <c r="BA69" s="408"/>
      <c r="BB69" s="408"/>
      <c r="BC69" s="408"/>
      <c r="BD69" s="409"/>
    </row>
    <row r="70" spans="2:56" ht="39.950000000000003" customHeight="1" x14ac:dyDescent="0.4">
      <c r="B70" s="131">
        <f t="shared" si="2"/>
        <v>57</v>
      </c>
      <c r="C70" s="427"/>
      <c r="D70" s="428"/>
      <c r="E70" s="429"/>
      <c r="F70" s="430"/>
      <c r="G70" s="431"/>
      <c r="H70" s="432"/>
      <c r="I70" s="432"/>
      <c r="J70" s="432"/>
      <c r="K70" s="433"/>
      <c r="L70" s="434"/>
      <c r="M70" s="435"/>
      <c r="N70" s="435"/>
      <c r="O70" s="436"/>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437">
        <f t="shared" si="3"/>
        <v>0</v>
      </c>
      <c r="AV70" s="438"/>
      <c r="AW70" s="439">
        <f t="shared" si="1"/>
        <v>0</v>
      </c>
      <c r="AX70" s="440"/>
      <c r="AY70" s="407"/>
      <c r="AZ70" s="408"/>
      <c r="BA70" s="408"/>
      <c r="BB70" s="408"/>
      <c r="BC70" s="408"/>
      <c r="BD70" s="409"/>
    </row>
    <row r="71" spans="2:56" ht="39.950000000000003" customHeight="1" x14ac:dyDescent="0.4">
      <c r="B71" s="131">
        <f t="shared" si="2"/>
        <v>58</v>
      </c>
      <c r="C71" s="427"/>
      <c r="D71" s="428"/>
      <c r="E71" s="429"/>
      <c r="F71" s="430"/>
      <c r="G71" s="431"/>
      <c r="H71" s="432"/>
      <c r="I71" s="432"/>
      <c r="J71" s="432"/>
      <c r="K71" s="433"/>
      <c r="L71" s="434"/>
      <c r="M71" s="435"/>
      <c r="N71" s="435"/>
      <c r="O71" s="436"/>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437">
        <f t="shared" si="3"/>
        <v>0</v>
      </c>
      <c r="AV71" s="438"/>
      <c r="AW71" s="439">
        <f t="shared" si="1"/>
        <v>0</v>
      </c>
      <c r="AX71" s="440"/>
      <c r="AY71" s="407"/>
      <c r="AZ71" s="408"/>
      <c r="BA71" s="408"/>
      <c r="BB71" s="408"/>
      <c r="BC71" s="408"/>
      <c r="BD71" s="409"/>
    </row>
    <row r="72" spans="2:56" ht="39.950000000000003" customHeight="1" x14ac:dyDescent="0.4">
      <c r="B72" s="131">
        <f t="shared" si="2"/>
        <v>59</v>
      </c>
      <c r="C72" s="427"/>
      <c r="D72" s="428"/>
      <c r="E72" s="429"/>
      <c r="F72" s="430"/>
      <c r="G72" s="431"/>
      <c r="H72" s="432"/>
      <c r="I72" s="432"/>
      <c r="J72" s="432"/>
      <c r="K72" s="433"/>
      <c r="L72" s="434"/>
      <c r="M72" s="435"/>
      <c r="N72" s="435"/>
      <c r="O72" s="436"/>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437">
        <f t="shared" si="3"/>
        <v>0</v>
      </c>
      <c r="AV72" s="438"/>
      <c r="AW72" s="439">
        <f t="shared" si="1"/>
        <v>0</v>
      </c>
      <c r="AX72" s="440"/>
      <c r="AY72" s="407"/>
      <c r="AZ72" s="408"/>
      <c r="BA72" s="408"/>
      <c r="BB72" s="408"/>
      <c r="BC72" s="408"/>
      <c r="BD72" s="409"/>
    </row>
    <row r="73" spans="2:56" ht="39.950000000000003" customHeight="1" x14ac:dyDescent="0.4">
      <c r="B73" s="131">
        <f t="shared" si="2"/>
        <v>60</v>
      </c>
      <c r="C73" s="427"/>
      <c r="D73" s="428"/>
      <c r="E73" s="429"/>
      <c r="F73" s="430"/>
      <c r="G73" s="431"/>
      <c r="H73" s="432"/>
      <c r="I73" s="432"/>
      <c r="J73" s="432"/>
      <c r="K73" s="433"/>
      <c r="L73" s="434"/>
      <c r="M73" s="435"/>
      <c r="N73" s="435"/>
      <c r="O73" s="436"/>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437">
        <f t="shared" si="3"/>
        <v>0</v>
      </c>
      <c r="AV73" s="438"/>
      <c r="AW73" s="439">
        <f t="shared" si="1"/>
        <v>0</v>
      </c>
      <c r="AX73" s="440"/>
      <c r="AY73" s="407"/>
      <c r="AZ73" s="408"/>
      <c r="BA73" s="408"/>
      <c r="BB73" s="408"/>
      <c r="BC73" s="408"/>
      <c r="BD73" s="409"/>
    </row>
    <row r="74" spans="2:56" ht="39.950000000000003" customHeight="1" x14ac:dyDescent="0.4">
      <c r="B74" s="131">
        <f t="shared" si="2"/>
        <v>61</v>
      </c>
      <c r="C74" s="427"/>
      <c r="D74" s="428"/>
      <c r="E74" s="429"/>
      <c r="F74" s="430"/>
      <c r="G74" s="431"/>
      <c r="H74" s="432"/>
      <c r="I74" s="432"/>
      <c r="J74" s="432"/>
      <c r="K74" s="433"/>
      <c r="L74" s="434"/>
      <c r="M74" s="435"/>
      <c r="N74" s="435"/>
      <c r="O74" s="436"/>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437">
        <f t="shared" si="3"/>
        <v>0</v>
      </c>
      <c r="AV74" s="438"/>
      <c r="AW74" s="439">
        <f t="shared" si="1"/>
        <v>0</v>
      </c>
      <c r="AX74" s="440"/>
      <c r="AY74" s="407"/>
      <c r="AZ74" s="408"/>
      <c r="BA74" s="408"/>
      <c r="BB74" s="408"/>
      <c r="BC74" s="408"/>
      <c r="BD74" s="409"/>
    </row>
    <row r="75" spans="2:56" ht="39.950000000000003" customHeight="1" x14ac:dyDescent="0.4">
      <c r="B75" s="131">
        <f t="shared" si="2"/>
        <v>62</v>
      </c>
      <c r="C75" s="427"/>
      <c r="D75" s="428"/>
      <c r="E75" s="429"/>
      <c r="F75" s="430"/>
      <c r="G75" s="431"/>
      <c r="H75" s="432"/>
      <c r="I75" s="432"/>
      <c r="J75" s="432"/>
      <c r="K75" s="433"/>
      <c r="L75" s="434"/>
      <c r="M75" s="435"/>
      <c r="N75" s="435"/>
      <c r="O75" s="436"/>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437">
        <f t="shared" si="3"/>
        <v>0</v>
      </c>
      <c r="AV75" s="438"/>
      <c r="AW75" s="439">
        <f t="shared" si="1"/>
        <v>0</v>
      </c>
      <c r="AX75" s="440"/>
      <c r="AY75" s="407"/>
      <c r="AZ75" s="408"/>
      <c r="BA75" s="408"/>
      <c r="BB75" s="408"/>
      <c r="BC75" s="408"/>
      <c r="BD75" s="409"/>
    </row>
    <row r="76" spans="2:56" ht="39.950000000000003" customHeight="1" x14ac:dyDescent="0.4">
      <c r="B76" s="131">
        <f t="shared" si="2"/>
        <v>63</v>
      </c>
      <c r="C76" s="427"/>
      <c r="D76" s="428"/>
      <c r="E76" s="429"/>
      <c r="F76" s="430"/>
      <c r="G76" s="431"/>
      <c r="H76" s="432"/>
      <c r="I76" s="432"/>
      <c r="J76" s="432"/>
      <c r="K76" s="433"/>
      <c r="L76" s="434"/>
      <c r="M76" s="435"/>
      <c r="N76" s="435"/>
      <c r="O76" s="436"/>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437">
        <f t="shared" si="3"/>
        <v>0</v>
      </c>
      <c r="AV76" s="438"/>
      <c r="AW76" s="439">
        <f t="shared" si="1"/>
        <v>0</v>
      </c>
      <c r="AX76" s="440"/>
      <c r="AY76" s="407"/>
      <c r="AZ76" s="408"/>
      <c r="BA76" s="408"/>
      <c r="BB76" s="408"/>
      <c r="BC76" s="408"/>
      <c r="BD76" s="409"/>
    </row>
    <row r="77" spans="2:56" ht="39.950000000000003" customHeight="1" x14ac:dyDescent="0.4">
      <c r="B77" s="131">
        <f t="shared" si="2"/>
        <v>64</v>
      </c>
      <c r="C77" s="427"/>
      <c r="D77" s="428"/>
      <c r="E77" s="429"/>
      <c r="F77" s="430"/>
      <c r="G77" s="431"/>
      <c r="H77" s="432"/>
      <c r="I77" s="432"/>
      <c r="J77" s="432"/>
      <c r="K77" s="433"/>
      <c r="L77" s="434"/>
      <c r="M77" s="435"/>
      <c r="N77" s="435"/>
      <c r="O77" s="436"/>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437">
        <f t="shared" si="3"/>
        <v>0</v>
      </c>
      <c r="AV77" s="438"/>
      <c r="AW77" s="439">
        <f t="shared" si="1"/>
        <v>0</v>
      </c>
      <c r="AX77" s="440"/>
      <c r="AY77" s="407"/>
      <c r="AZ77" s="408"/>
      <c r="BA77" s="408"/>
      <c r="BB77" s="408"/>
      <c r="BC77" s="408"/>
      <c r="BD77" s="409"/>
    </row>
    <row r="78" spans="2:56" ht="39.950000000000003" customHeight="1" x14ac:dyDescent="0.4">
      <c r="B78" s="131">
        <f t="shared" si="2"/>
        <v>65</v>
      </c>
      <c r="C78" s="427"/>
      <c r="D78" s="428"/>
      <c r="E78" s="429"/>
      <c r="F78" s="430"/>
      <c r="G78" s="431"/>
      <c r="H78" s="432"/>
      <c r="I78" s="432"/>
      <c r="J78" s="432"/>
      <c r="K78" s="433"/>
      <c r="L78" s="434"/>
      <c r="M78" s="435"/>
      <c r="N78" s="435"/>
      <c r="O78" s="436"/>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437">
        <f t="shared" si="3"/>
        <v>0</v>
      </c>
      <c r="AV78" s="438"/>
      <c r="AW78" s="439">
        <f t="shared" ref="AW78:AW113" si="4">IF($AZ$3="４週",AU78/4,IF($AZ$3="暦月",AU78/($AZ$7/7),""))</f>
        <v>0</v>
      </c>
      <c r="AX78" s="440"/>
      <c r="AY78" s="407"/>
      <c r="AZ78" s="408"/>
      <c r="BA78" s="408"/>
      <c r="BB78" s="408"/>
      <c r="BC78" s="408"/>
      <c r="BD78" s="409"/>
    </row>
    <row r="79" spans="2:56" ht="39.950000000000003" customHeight="1" x14ac:dyDescent="0.4">
      <c r="B79" s="131">
        <f t="shared" ref="B79:B113" si="5">B78+1</f>
        <v>66</v>
      </c>
      <c r="C79" s="427"/>
      <c r="D79" s="428"/>
      <c r="E79" s="429"/>
      <c r="F79" s="430"/>
      <c r="G79" s="431"/>
      <c r="H79" s="432"/>
      <c r="I79" s="432"/>
      <c r="J79" s="432"/>
      <c r="K79" s="433"/>
      <c r="L79" s="434"/>
      <c r="M79" s="435"/>
      <c r="N79" s="435"/>
      <c r="O79" s="436"/>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437">
        <f t="shared" si="3"/>
        <v>0</v>
      </c>
      <c r="AV79" s="438"/>
      <c r="AW79" s="439">
        <f t="shared" si="4"/>
        <v>0</v>
      </c>
      <c r="AX79" s="440"/>
      <c r="AY79" s="407"/>
      <c r="AZ79" s="408"/>
      <c r="BA79" s="408"/>
      <c r="BB79" s="408"/>
      <c r="BC79" s="408"/>
      <c r="BD79" s="409"/>
    </row>
    <row r="80" spans="2:56" ht="39.950000000000003" customHeight="1" x14ac:dyDescent="0.4">
      <c r="B80" s="131">
        <f t="shared" si="5"/>
        <v>67</v>
      </c>
      <c r="C80" s="427"/>
      <c r="D80" s="428"/>
      <c r="E80" s="429"/>
      <c r="F80" s="430"/>
      <c r="G80" s="431"/>
      <c r="H80" s="432"/>
      <c r="I80" s="432"/>
      <c r="J80" s="432"/>
      <c r="K80" s="433"/>
      <c r="L80" s="434"/>
      <c r="M80" s="435"/>
      <c r="N80" s="435"/>
      <c r="O80" s="436"/>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437">
        <f t="shared" si="3"/>
        <v>0</v>
      </c>
      <c r="AV80" s="438"/>
      <c r="AW80" s="439">
        <f t="shared" si="4"/>
        <v>0</v>
      </c>
      <c r="AX80" s="440"/>
      <c r="AY80" s="407"/>
      <c r="AZ80" s="408"/>
      <c r="BA80" s="408"/>
      <c r="BB80" s="408"/>
      <c r="BC80" s="408"/>
      <c r="BD80" s="409"/>
    </row>
    <row r="81" spans="2:56" ht="39.950000000000003" customHeight="1" x14ac:dyDescent="0.4">
      <c r="B81" s="131">
        <f t="shared" si="5"/>
        <v>68</v>
      </c>
      <c r="C81" s="427"/>
      <c r="D81" s="428"/>
      <c r="E81" s="429"/>
      <c r="F81" s="430"/>
      <c r="G81" s="431"/>
      <c r="H81" s="432"/>
      <c r="I81" s="432"/>
      <c r="J81" s="432"/>
      <c r="K81" s="433"/>
      <c r="L81" s="434"/>
      <c r="M81" s="435"/>
      <c r="N81" s="435"/>
      <c r="O81" s="436"/>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437">
        <f t="shared" si="3"/>
        <v>0</v>
      </c>
      <c r="AV81" s="438"/>
      <c r="AW81" s="439">
        <f t="shared" si="4"/>
        <v>0</v>
      </c>
      <c r="AX81" s="440"/>
      <c r="AY81" s="407"/>
      <c r="AZ81" s="408"/>
      <c r="BA81" s="408"/>
      <c r="BB81" s="408"/>
      <c r="BC81" s="408"/>
      <c r="BD81" s="409"/>
    </row>
    <row r="82" spans="2:56" ht="39.950000000000003" customHeight="1" x14ac:dyDescent="0.4">
      <c r="B82" s="131">
        <f t="shared" si="5"/>
        <v>69</v>
      </c>
      <c r="C82" s="427"/>
      <c r="D82" s="428"/>
      <c r="E82" s="429"/>
      <c r="F82" s="430"/>
      <c r="G82" s="431"/>
      <c r="H82" s="432"/>
      <c r="I82" s="432"/>
      <c r="J82" s="432"/>
      <c r="K82" s="433"/>
      <c r="L82" s="434"/>
      <c r="M82" s="435"/>
      <c r="N82" s="435"/>
      <c r="O82" s="436"/>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437">
        <f t="shared" si="3"/>
        <v>0</v>
      </c>
      <c r="AV82" s="438"/>
      <c r="AW82" s="439">
        <f t="shared" si="4"/>
        <v>0</v>
      </c>
      <c r="AX82" s="440"/>
      <c r="AY82" s="407"/>
      <c r="AZ82" s="408"/>
      <c r="BA82" s="408"/>
      <c r="BB82" s="408"/>
      <c r="BC82" s="408"/>
      <c r="BD82" s="409"/>
    </row>
    <row r="83" spans="2:56" ht="39.950000000000003" customHeight="1" x14ac:dyDescent="0.4">
      <c r="B83" s="131">
        <f t="shared" si="5"/>
        <v>70</v>
      </c>
      <c r="C83" s="427"/>
      <c r="D83" s="428"/>
      <c r="E83" s="429"/>
      <c r="F83" s="430"/>
      <c r="G83" s="431"/>
      <c r="H83" s="432"/>
      <c r="I83" s="432"/>
      <c r="J83" s="432"/>
      <c r="K83" s="433"/>
      <c r="L83" s="434"/>
      <c r="M83" s="435"/>
      <c r="N83" s="435"/>
      <c r="O83" s="436"/>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437">
        <f t="shared" si="3"/>
        <v>0</v>
      </c>
      <c r="AV83" s="438"/>
      <c r="AW83" s="439">
        <f t="shared" si="4"/>
        <v>0</v>
      </c>
      <c r="AX83" s="440"/>
      <c r="AY83" s="407"/>
      <c r="AZ83" s="408"/>
      <c r="BA83" s="408"/>
      <c r="BB83" s="408"/>
      <c r="BC83" s="408"/>
      <c r="BD83" s="409"/>
    </row>
    <row r="84" spans="2:56" ht="39.950000000000003" customHeight="1" x14ac:dyDescent="0.4">
      <c r="B84" s="131">
        <f t="shared" si="5"/>
        <v>71</v>
      </c>
      <c r="C84" s="427"/>
      <c r="D84" s="428"/>
      <c r="E84" s="429"/>
      <c r="F84" s="430"/>
      <c r="G84" s="431"/>
      <c r="H84" s="432"/>
      <c r="I84" s="432"/>
      <c r="J84" s="432"/>
      <c r="K84" s="433"/>
      <c r="L84" s="434"/>
      <c r="M84" s="435"/>
      <c r="N84" s="435"/>
      <c r="O84" s="436"/>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437">
        <f t="shared" si="3"/>
        <v>0</v>
      </c>
      <c r="AV84" s="438"/>
      <c r="AW84" s="439">
        <f t="shared" si="4"/>
        <v>0</v>
      </c>
      <c r="AX84" s="440"/>
      <c r="AY84" s="407"/>
      <c r="AZ84" s="408"/>
      <c r="BA84" s="408"/>
      <c r="BB84" s="408"/>
      <c r="BC84" s="408"/>
      <c r="BD84" s="409"/>
    </row>
    <row r="85" spans="2:56" ht="39.950000000000003" customHeight="1" x14ac:dyDescent="0.4">
      <c r="B85" s="131">
        <f t="shared" si="5"/>
        <v>72</v>
      </c>
      <c r="C85" s="427"/>
      <c r="D85" s="428"/>
      <c r="E85" s="429"/>
      <c r="F85" s="430"/>
      <c r="G85" s="431"/>
      <c r="H85" s="432"/>
      <c r="I85" s="432"/>
      <c r="J85" s="432"/>
      <c r="K85" s="433"/>
      <c r="L85" s="434"/>
      <c r="M85" s="435"/>
      <c r="N85" s="435"/>
      <c r="O85" s="436"/>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437">
        <f t="shared" si="3"/>
        <v>0</v>
      </c>
      <c r="AV85" s="438"/>
      <c r="AW85" s="439">
        <f t="shared" si="4"/>
        <v>0</v>
      </c>
      <c r="AX85" s="440"/>
      <c r="AY85" s="407"/>
      <c r="AZ85" s="408"/>
      <c r="BA85" s="408"/>
      <c r="BB85" s="408"/>
      <c r="BC85" s="408"/>
      <c r="BD85" s="409"/>
    </row>
    <row r="86" spans="2:56" ht="39.950000000000003" customHeight="1" x14ac:dyDescent="0.4">
      <c r="B86" s="131">
        <f t="shared" si="5"/>
        <v>73</v>
      </c>
      <c r="C86" s="427"/>
      <c r="D86" s="428"/>
      <c r="E86" s="429"/>
      <c r="F86" s="430"/>
      <c r="G86" s="431"/>
      <c r="H86" s="432"/>
      <c r="I86" s="432"/>
      <c r="J86" s="432"/>
      <c r="K86" s="433"/>
      <c r="L86" s="434"/>
      <c r="M86" s="435"/>
      <c r="N86" s="435"/>
      <c r="O86" s="436"/>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437">
        <f t="shared" si="3"/>
        <v>0</v>
      </c>
      <c r="AV86" s="438"/>
      <c r="AW86" s="439">
        <f t="shared" si="4"/>
        <v>0</v>
      </c>
      <c r="AX86" s="440"/>
      <c r="AY86" s="407"/>
      <c r="AZ86" s="408"/>
      <c r="BA86" s="408"/>
      <c r="BB86" s="408"/>
      <c r="BC86" s="408"/>
      <c r="BD86" s="409"/>
    </row>
    <row r="87" spans="2:56" ht="39.950000000000003" customHeight="1" x14ac:dyDescent="0.4">
      <c r="B87" s="131">
        <f t="shared" si="5"/>
        <v>74</v>
      </c>
      <c r="C87" s="427"/>
      <c r="D87" s="428"/>
      <c r="E87" s="429"/>
      <c r="F87" s="430"/>
      <c r="G87" s="431"/>
      <c r="H87" s="432"/>
      <c r="I87" s="432"/>
      <c r="J87" s="432"/>
      <c r="K87" s="433"/>
      <c r="L87" s="434"/>
      <c r="M87" s="435"/>
      <c r="N87" s="435"/>
      <c r="O87" s="436"/>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437">
        <f t="shared" si="3"/>
        <v>0</v>
      </c>
      <c r="AV87" s="438"/>
      <c r="AW87" s="439">
        <f t="shared" si="4"/>
        <v>0</v>
      </c>
      <c r="AX87" s="440"/>
      <c r="AY87" s="407"/>
      <c r="AZ87" s="408"/>
      <c r="BA87" s="408"/>
      <c r="BB87" s="408"/>
      <c r="BC87" s="408"/>
      <c r="BD87" s="409"/>
    </row>
    <row r="88" spans="2:56" ht="39.950000000000003" customHeight="1" x14ac:dyDescent="0.4">
      <c r="B88" s="131">
        <f t="shared" si="5"/>
        <v>75</v>
      </c>
      <c r="C88" s="427"/>
      <c r="D88" s="428"/>
      <c r="E88" s="429"/>
      <c r="F88" s="430"/>
      <c r="G88" s="431"/>
      <c r="H88" s="432"/>
      <c r="I88" s="432"/>
      <c r="J88" s="432"/>
      <c r="K88" s="433"/>
      <c r="L88" s="434"/>
      <c r="M88" s="435"/>
      <c r="N88" s="435"/>
      <c r="O88" s="436"/>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437">
        <f t="shared" si="3"/>
        <v>0</v>
      </c>
      <c r="AV88" s="438"/>
      <c r="AW88" s="439">
        <f t="shared" si="4"/>
        <v>0</v>
      </c>
      <c r="AX88" s="440"/>
      <c r="AY88" s="407"/>
      <c r="AZ88" s="408"/>
      <c r="BA88" s="408"/>
      <c r="BB88" s="408"/>
      <c r="BC88" s="408"/>
      <c r="BD88" s="409"/>
    </row>
    <row r="89" spans="2:56" ht="39.950000000000003" customHeight="1" x14ac:dyDescent="0.4">
      <c r="B89" s="131">
        <f t="shared" si="5"/>
        <v>76</v>
      </c>
      <c r="C89" s="427"/>
      <c r="D89" s="428"/>
      <c r="E89" s="429"/>
      <c r="F89" s="430"/>
      <c r="G89" s="431"/>
      <c r="H89" s="432"/>
      <c r="I89" s="432"/>
      <c r="J89" s="432"/>
      <c r="K89" s="433"/>
      <c r="L89" s="434"/>
      <c r="M89" s="435"/>
      <c r="N89" s="435"/>
      <c r="O89" s="436"/>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437">
        <f t="shared" si="3"/>
        <v>0</v>
      </c>
      <c r="AV89" s="438"/>
      <c r="AW89" s="439">
        <f t="shared" si="4"/>
        <v>0</v>
      </c>
      <c r="AX89" s="440"/>
      <c r="AY89" s="407"/>
      <c r="AZ89" s="408"/>
      <c r="BA89" s="408"/>
      <c r="BB89" s="408"/>
      <c r="BC89" s="408"/>
      <c r="BD89" s="409"/>
    </row>
    <row r="90" spans="2:56" ht="39.950000000000003" customHeight="1" x14ac:dyDescent="0.4">
      <c r="B90" s="131">
        <f t="shared" si="5"/>
        <v>77</v>
      </c>
      <c r="C90" s="427"/>
      <c r="D90" s="428"/>
      <c r="E90" s="429"/>
      <c r="F90" s="430"/>
      <c r="G90" s="431"/>
      <c r="H90" s="432"/>
      <c r="I90" s="432"/>
      <c r="J90" s="432"/>
      <c r="K90" s="433"/>
      <c r="L90" s="434"/>
      <c r="M90" s="435"/>
      <c r="N90" s="435"/>
      <c r="O90" s="436"/>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437">
        <f t="shared" si="3"/>
        <v>0</v>
      </c>
      <c r="AV90" s="438"/>
      <c r="AW90" s="439">
        <f t="shared" si="4"/>
        <v>0</v>
      </c>
      <c r="AX90" s="440"/>
      <c r="AY90" s="407"/>
      <c r="AZ90" s="408"/>
      <c r="BA90" s="408"/>
      <c r="BB90" s="408"/>
      <c r="BC90" s="408"/>
      <c r="BD90" s="409"/>
    </row>
    <row r="91" spans="2:56" ht="39.950000000000003" customHeight="1" x14ac:dyDescent="0.4">
      <c r="B91" s="131">
        <f t="shared" si="5"/>
        <v>78</v>
      </c>
      <c r="C91" s="427"/>
      <c r="D91" s="428"/>
      <c r="E91" s="429"/>
      <c r="F91" s="430"/>
      <c r="G91" s="431"/>
      <c r="H91" s="432"/>
      <c r="I91" s="432"/>
      <c r="J91" s="432"/>
      <c r="K91" s="433"/>
      <c r="L91" s="434"/>
      <c r="M91" s="435"/>
      <c r="N91" s="435"/>
      <c r="O91" s="436"/>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437">
        <f t="shared" si="3"/>
        <v>0</v>
      </c>
      <c r="AV91" s="438"/>
      <c r="AW91" s="439">
        <f t="shared" si="4"/>
        <v>0</v>
      </c>
      <c r="AX91" s="440"/>
      <c r="AY91" s="407"/>
      <c r="AZ91" s="408"/>
      <c r="BA91" s="408"/>
      <c r="BB91" s="408"/>
      <c r="BC91" s="408"/>
      <c r="BD91" s="409"/>
    </row>
    <row r="92" spans="2:56" ht="39.950000000000003" customHeight="1" x14ac:dyDescent="0.4">
      <c r="B92" s="131">
        <f t="shared" si="5"/>
        <v>79</v>
      </c>
      <c r="C92" s="427"/>
      <c r="D92" s="428"/>
      <c r="E92" s="429"/>
      <c r="F92" s="430"/>
      <c r="G92" s="431"/>
      <c r="H92" s="432"/>
      <c r="I92" s="432"/>
      <c r="J92" s="432"/>
      <c r="K92" s="433"/>
      <c r="L92" s="434"/>
      <c r="M92" s="435"/>
      <c r="N92" s="435"/>
      <c r="O92" s="436"/>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437">
        <f t="shared" si="3"/>
        <v>0</v>
      </c>
      <c r="AV92" s="438"/>
      <c r="AW92" s="439">
        <f t="shared" si="4"/>
        <v>0</v>
      </c>
      <c r="AX92" s="440"/>
      <c r="AY92" s="407"/>
      <c r="AZ92" s="408"/>
      <c r="BA92" s="408"/>
      <c r="BB92" s="408"/>
      <c r="BC92" s="408"/>
      <c r="BD92" s="409"/>
    </row>
    <row r="93" spans="2:56" ht="39.950000000000003" customHeight="1" x14ac:dyDescent="0.4">
      <c r="B93" s="131">
        <f t="shared" si="5"/>
        <v>80</v>
      </c>
      <c r="C93" s="427"/>
      <c r="D93" s="428"/>
      <c r="E93" s="429"/>
      <c r="F93" s="430"/>
      <c r="G93" s="431"/>
      <c r="H93" s="432"/>
      <c r="I93" s="432"/>
      <c r="J93" s="432"/>
      <c r="K93" s="433"/>
      <c r="L93" s="434"/>
      <c r="M93" s="435"/>
      <c r="N93" s="435"/>
      <c r="O93" s="436"/>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437">
        <f t="shared" si="3"/>
        <v>0</v>
      </c>
      <c r="AV93" s="438"/>
      <c r="AW93" s="439">
        <f t="shared" si="4"/>
        <v>0</v>
      </c>
      <c r="AX93" s="440"/>
      <c r="AY93" s="407"/>
      <c r="AZ93" s="408"/>
      <c r="BA93" s="408"/>
      <c r="BB93" s="408"/>
      <c r="BC93" s="408"/>
      <c r="BD93" s="409"/>
    </row>
    <row r="94" spans="2:56" ht="39.950000000000003" customHeight="1" x14ac:dyDescent="0.4">
      <c r="B94" s="131">
        <f t="shared" si="5"/>
        <v>81</v>
      </c>
      <c r="C94" s="427"/>
      <c r="D94" s="428"/>
      <c r="E94" s="429"/>
      <c r="F94" s="430"/>
      <c r="G94" s="431"/>
      <c r="H94" s="432"/>
      <c r="I94" s="432"/>
      <c r="J94" s="432"/>
      <c r="K94" s="433"/>
      <c r="L94" s="434"/>
      <c r="M94" s="435"/>
      <c r="N94" s="435"/>
      <c r="O94" s="436"/>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437">
        <f t="shared" si="3"/>
        <v>0</v>
      </c>
      <c r="AV94" s="438"/>
      <c r="AW94" s="439">
        <f t="shared" si="4"/>
        <v>0</v>
      </c>
      <c r="AX94" s="440"/>
      <c r="AY94" s="407"/>
      <c r="AZ94" s="408"/>
      <c r="BA94" s="408"/>
      <c r="BB94" s="408"/>
      <c r="BC94" s="408"/>
      <c r="BD94" s="409"/>
    </row>
    <row r="95" spans="2:56" ht="39.950000000000003" customHeight="1" x14ac:dyDescent="0.4">
      <c r="B95" s="131">
        <f t="shared" si="5"/>
        <v>82</v>
      </c>
      <c r="C95" s="427"/>
      <c r="D95" s="428"/>
      <c r="E95" s="429"/>
      <c r="F95" s="430"/>
      <c r="G95" s="431"/>
      <c r="H95" s="432"/>
      <c r="I95" s="432"/>
      <c r="J95" s="432"/>
      <c r="K95" s="433"/>
      <c r="L95" s="434"/>
      <c r="M95" s="435"/>
      <c r="N95" s="435"/>
      <c r="O95" s="436"/>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437">
        <f t="shared" si="3"/>
        <v>0</v>
      </c>
      <c r="AV95" s="438"/>
      <c r="AW95" s="439">
        <f t="shared" si="4"/>
        <v>0</v>
      </c>
      <c r="AX95" s="440"/>
      <c r="AY95" s="407"/>
      <c r="AZ95" s="408"/>
      <c r="BA95" s="408"/>
      <c r="BB95" s="408"/>
      <c r="BC95" s="408"/>
      <c r="BD95" s="409"/>
    </row>
    <row r="96" spans="2:56" ht="39.950000000000003" customHeight="1" x14ac:dyDescent="0.4">
      <c r="B96" s="131">
        <f t="shared" si="5"/>
        <v>83</v>
      </c>
      <c r="C96" s="427"/>
      <c r="D96" s="428"/>
      <c r="E96" s="429"/>
      <c r="F96" s="430"/>
      <c r="G96" s="431"/>
      <c r="H96" s="432"/>
      <c r="I96" s="432"/>
      <c r="J96" s="432"/>
      <c r="K96" s="433"/>
      <c r="L96" s="434"/>
      <c r="M96" s="435"/>
      <c r="N96" s="435"/>
      <c r="O96" s="436"/>
      <c r="P96" s="132"/>
      <c r="Q96" s="133"/>
      <c r="R96" s="133"/>
      <c r="S96" s="133"/>
      <c r="T96" s="133"/>
      <c r="U96" s="133"/>
      <c r="V96" s="134"/>
      <c r="W96" s="132"/>
      <c r="X96" s="133"/>
      <c r="Y96" s="133"/>
      <c r="Z96" s="133"/>
      <c r="AA96" s="133"/>
      <c r="AB96" s="133"/>
      <c r="AC96" s="134"/>
      <c r="AD96" s="132"/>
      <c r="AE96" s="133"/>
      <c r="AF96" s="133"/>
      <c r="AG96" s="133"/>
      <c r="AH96" s="133"/>
      <c r="AI96" s="133"/>
      <c r="AJ96" s="134"/>
      <c r="AK96" s="132"/>
      <c r="AL96" s="133"/>
      <c r="AM96" s="133"/>
      <c r="AN96" s="133"/>
      <c r="AO96" s="133"/>
      <c r="AP96" s="133"/>
      <c r="AQ96" s="134"/>
      <c r="AR96" s="132"/>
      <c r="AS96" s="133"/>
      <c r="AT96" s="134"/>
      <c r="AU96" s="437">
        <f t="shared" ref="AU96:AU112" si="6">IF($AZ$3="４週",SUM(P96:AQ96),IF($AZ$3="暦月",SUM(P96:AT96),""))</f>
        <v>0</v>
      </c>
      <c r="AV96" s="438"/>
      <c r="AW96" s="439">
        <f t="shared" si="4"/>
        <v>0</v>
      </c>
      <c r="AX96" s="440"/>
      <c r="AY96" s="407"/>
      <c r="AZ96" s="408"/>
      <c r="BA96" s="408"/>
      <c r="BB96" s="408"/>
      <c r="BC96" s="408"/>
      <c r="BD96" s="409"/>
    </row>
    <row r="97" spans="2:56" ht="39.950000000000003" customHeight="1" x14ac:dyDescent="0.4">
      <c r="B97" s="131">
        <f t="shared" si="5"/>
        <v>84</v>
      </c>
      <c r="C97" s="427"/>
      <c r="D97" s="428"/>
      <c r="E97" s="429"/>
      <c r="F97" s="430"/>
      <c r="G97" s="431"/>
      <c r="H97" s="432"/>
      <c r="I97" s="432"/>
      <c r="J97" s="432"/>
      <c r="K97" s="433"/>
      <c r="L97" s="434"/>
      <c r="M97" s="435"/>
      <c r="N97" s="435"/>
      <c r="O97" s="436"/>
      <c r="P97" s="165"/>
      <c r="Q97" s="166"/>
      <c r="R97" s="166"/>
      <c r="S97" s="166"/>
      <c r="T97" s="166"/>
      <c r="U97" s="166"/>
      <c r="V97" s="167"/>
      <c r="W97" s="165"/>
      <c r="X97" s="166"/>
      <c r="Y97" s="166"/>
      <c r="Z97" s="166"/>
      <c r="AA97" s="166"/>
      <c r="AB97" s="166"/>
      <c r="AC97" s="167"/>
      <c r="AD97" s="165"/>
      <c r="AE97" s="166"/>
      <c r="AF97" s="166"/>
      <c r="AG97" s="166"/>
      <c r="AH97" s="166"/>
      <c r="AI97" s="166"/>
      <c r="AJ97" s="167"/>
      <c r="AK97" s="165"/>
      <c r="AL97" s="166"/>
      <c r="AM97" s="166"/>
      <c r="AN97" s="166"/>
      <c r="AO97" s="166"/>
      <c r="AP97" s="166"/>
      <c r="AQ97" s="167"/>
      <c r="AR97" s="165"/>
      <c r="AS97" s="166"/>
      <c r="AT97" s="167"/>
      <c r="AU97" s="437">
        <f t="shared" si="6"/>
        <v>0</v>
      </c>
      <c r="AV97" s="438"/>
      <c r="AW97" s="439">
        <f t="shared" si="4"/>
        <v>0</v>
      </c>
      <c r="AX97" s="440"/>
      <c r="AY97" s="407"/>
      <c r="AZ97" s="408"/>
      <c r="BA97" s="408"/>
      <c r="BB97" s="408"/>
      <c r="BC97" s="408"/>
      <c r="BD97" s="409"/>
    </row>
    <row r="98" spans="2:56" ht="39.950000000000003" customHeight="1" x14ac:dyDescent="0.4">
      <c r="B98" s="131">
        <f t="shared" si="5"/>
        <v>85</v>
      </c>
      <c r="C98" s="427"/>
      <c r="D98" s="428"/>
      <c r="E98" s="429"/>
      <c r="F98" s="430"/>
      <c r="G98" s="431"/>
      <c r="H98" s="432"/>
      <c r="I98" s="432"/>
      <c r="J98" s="432"/>
      <c r="K98" s="433"/>
      <c r="L98" s="434"/>
      <c r="M98" s="435"/>
      <c r="N98" s="435"/>
      <c r="O98" s="436"/>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437">
        <f t="shared" si="6"/>
        <v>0</v>
      </c>
      <c r="AV98" s="438"/>
      <c r="AW98" s="439">
        <f t="shared" si="4"/>
        <v>0</v>
      </c>
      <c r="AX98" s="440"/>
      <c r="AY98" s="407"/>
      <c r="AZ98" s="408"/>
      <c r="BA98" s="408"/>
      <c r="BB98" s="408"/>
      <c r="BC98" s="408"/>
      <c r="BD98" s="409"/>
    </row>
    <row r="99" spans="2:56" ht="39.950000000000003" customHeight="1" x14ac:dyDescent="0.4">
      <c r="B99" s="131">
        <f t="shared" si="5"/>
        <v>86</v>
      </c>
      <c r="C99" s="427"/>
      <c r="D99" s="428"/>
      <c r="E99" s="429"/>
      <c r="F99" s="430"/>
      <c r="G99" s="431"/>
      <c r="H99" s="432"/>
      <c r="I99" s="432"/>
      <c r="J99" s="432"/>
      <c r="K99" s="433"/>
      <c r="L99" s="434"/>
      <c r="M99" s="435"/>
      <c r="N99" s="435"/>
      <c r="O99" s="436"/>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437">
        <f t="shared" si="6"/>
        <v>0</v>
      </c>
      <c r="AV99" s="438"/>
      <c r="AW99" s="439">
        <f t="shared" si="4"/>
        <v>0</v>
      </c>
      <c r="AX99" s="440"/>
      <c r="AY99" s="407"/>
      <c r="AZ99" s="408"/>
      <c r="BA99" s="408"/>
      <c r="BB99" s="408"/>
      <c r="BC99" s="408"/>
      <c r="BD99" s="409"/>
    </row>
    <row r="100" spans="2:56" ht="39.950000000000003" customHeight="1" x14ac:dyDescent="0.4">
      <c r="B100" s="131">
        <f t="shared" si="5"/>
        <v>87</v>
      </c>
      <c r="C100" s="427"/>
      <c r="D100" s="428"/>
      <c r="E100" s="429"/>
      <c r="F100" s="430"/>
      <c r="G100" s="431"/>
      <c r="H100" s="432"/>
      <c r="I100" s="432"/>
      <c r="J100" s="432"/>
      <c r="K100" s="433"/>
      <c r="L100" s="434"/>
      <c r="M100" s="435"/>
      <c r="N100" s="435"/>
      <c r="O100" s="436"/>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437">
        <f t="shared" si="6"/>
        <v>0</v>
      </c>
      <c r="AV100" s="438"/>
      <c r="AW100" s="439">
        <f t="shared" si="4"/>
        <v>0</v>
      </c>
      <c r="AX100" s="440"/>
      <c r="AY100" s="407"/>
      <c r="AZ100" s="408"/>
      <c r="BA100" s="408"/>
      <c r="BB100" s="408"/>
      <c r="BC100" s="408"/>
      <c r="BD100" s="409"/>
    </row>
    <row r="101" spans="2:56" ht="39.950000000000003" customHeight="1" x14ac:dyDescent="0.4">
      <c r="B101" s="131">
        <f t="shared" si="5"/>
        <v>88</v>
      </c>
      <c r="C101" s="427"/>
      <c r="D101" s="428"/>
      <c r="E101" s="429"/>
      <c r="F101" s="430"/>
      <c r="G101" s="431"/>
      <c r="H101" s="432"/>
      <c r="I101" s="432"/>
      <c r="J101" s="432"/>
      <c r="K101" s="433"/>
      <c r="L101" s="434"/>
      <c r="M101" s="435"/>
      <c r="N101" s="435"/>
      <c r="O101" s="436"/>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437">
        <f t="shared" si="6"/>
        <v>0</v>
      </c>
      <c r="AV101" s="438"/>
      <c r="AW101" s="439">
        <f t="shared" si="4"/>
        <v>0</v>
      </c>
      <c r="AX101" s="440"/>
      <c r="AY101" s="407"/>
      <c r="AZ101" s="408"/>
      <c r="BA101" s="408"/>
      <c r="BB101" s="408"/>
      <c r="BC101" s="408"/>
      <c r="BD101" s="409"/>
    </row>
    <row r="102" spans="2:56" ht="39.950000000000003" customHeight="1" x14ac:dyDescent="0.4">
      <c r="B102" s="131">
        <f t="shared" si="5"/>
        <v>89</v>
      </c>
      <c r="C102" s="427"/>
      <c r="D102" s="428"/>
      <c r="E102" s="429"/>
      <c r="F102" s="430"/>
      <c r="G102" s="431"/>
      <c r="H102" s="432"/>
      <c r="I102" s="432"/>
      <c r="J102" s="432"/>
      <c r="K102" s="433"/>
      <c r="L102" s="434"/>
      <c r="M102" s="435"/>
      <c r="N102" s="435"/>
      <c r="O102" s="436"/>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437">
        <f t="shared" si="6"/>
        <v>0</v>
      </c>
      <c r="AV102" s="438"/>
      <c r="AW102" s="439">
        <f t="shared" si="4"/>
        <v>0</v>
      </c>
      <c r="AX102" s="440"/>
      <c r="AY102" s="407"/>
      <c r="AZ102" s="408"/>
      <c r="BA102" s="408"/>
      <c r="BB102" s="408"/>
      <c r="BC102" s="408"/>
      <c r="BD102" s="409"/>
    </row>
    <row r="103" spans="2:56" ht="39.950000000000003" customHeight="1" x14ac:dyDescent="0.4">
      <c r="B103" s="131">
        <f t="shared" si="5"/>
        <v>90</v>
      </c>
      <c r="C103" s="427"/>
      <c r="D103" s="428"/>
      <c r="E103" s="429"/>
      <c r="F103" s="430"/>
      <c r="G103" s="431"/>
      <c r="H103" s="432"/>
      <c r="I103" s="432"/>
      <c r="J103" s="432"/>
      <c r="K103" s="433"/>
      <c r="L103" s="434"/>
      <c r="M103" s="435"/>
      <c r="N103" s="435"/>
      <c r="O103" s="436"/>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437">
        <f t="shared" si="6"/>
        <v>0</v>
      </c>
      <c r="AV103" s="438"/>
      <c r="AW103" s="439">
        <f t="shared" si="4"/>
        <v>0</v>
      </c>
      <c r="AX103" s="440"/>
      <c r="AY103" s="407"/>
      <c r="AZ103" s="408"/>
      <c r="BA103" s="408"/>
      <c r="BB103" s="408"/>
      <c r="BC103" s="408"/>
      <c r="BD103" s="409"/>
    </row>
    <row r="104" spans="2:56" ht="39.950000000000003" customHeight="1" x14ac:dyDescent="0.4">
      <c r="B104" s="131">
        <f t="shared" si="5"/>
        <v>91</v>
      </c>
      <c r="C104" s="427"/>
      <c r="D104" s="428"/>
      <c r="E104" s="429"/>
      <c r="F104" s="430"/>
      <c r="G104" s="431"/>
      <c r="H104" s="432"/>
      <c r="I104" s="432"/>
      <c r="J104" s="432"/>
      <c r="K104" s="433"/>
      <c r="L104" s="434"/>
      <c r="M104" s="435"/>
      <c r="N104" s="435"/>
      <c r="O104" s="436"/>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437">
        <f t="shared" si="6"/>
        <v>0</v>
      </c>
      <c r="AV104" s="438"/>
      <c r="AW104" s="439">
        <f t="shared" si="4"/>
        <v>0</v>
      </c>
      <c r="AX104" s="440"/>
      <c r="AY104" s="407"/>
      <c r="AZ104" s="408"/>
      <c r="BA104" s="408"/>
      <c r="BB104" s="408"/>
      <c r="BC104" s="408"/>
      <c r="BD104" s="409"/>
    </row>
    <row r="105" spans="2:56" ht="39.950000000000003" customHeight="1" x14ac:dyDescent="0.4">
      <c r="B105" s="131">
        <f t="shared" si="5"/>
        <v>92</v>
      </c>
      <c r="C105" s="427"/>
      <c r="D105" s="428"/>
      <c r="E105" s="429"/>
      <c r="F105" s="430"/>
      <c r="G105" s="431"/>
      <c r="H105" s="432"/>
      <c r="I105" s="432"/>
      <c r="J105" s="432"/>
      <c r="K105" s="433"/>
      <c r="L105" s="434"/>
      <c r="M105" s="435"/>
      <c r="N105" s="435"/>
      <c r="O105" s="436"/>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437">
        <f t="shared" si="6"/>
        <v>0</v>
      </c>
      <c r="AV105" s="438"/>
      <c r="AW105" s="439">
        <f t="shared" si="4"/>
        <v>0</v>
      </c>
      <c r="AX105" s="440"/>
      <c r="AY105" s="407"/>
      <c r="AZ105" s="408"/>
      <c r="BA105" s="408"/>
      <c r="BB105" s="408"/>
      <c r="BC105" s="408"/>
      <c r="BD105" s="409"/>
    </row>
    <row r="106" spans="2:56" ht="39.950000000000003" customHeight="1" x14ac:dyDescent="0.4">
      <c r="B106" s="131">
        <f t="shared" si="5"/>
        <v>93</v>
      </c>
      <c r="C106" s="427"/>
      <c r="D106" s="428"/>
      <c r="E106" s="429"/>
      <c r="F106" s="430"/>
      <c r="G106" s="431"/>
      <c r="H106" s="432"/>
      <c r="I106" s="432"/>
      <c r="J106" s="432"/>
      <c r="K106" s="433"/>
      <c r="L106" s="434"/>
      <c r="M106" s="435"/>
      <c r="N106" s="435"/>
      <c r="O106" s="436"/>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437">
        <f t="shared" si="6"/>
        <v>0</v>
      </c>
      <c r="AV106" s="438"/>
      <c r="AW106" s="439">
        <f t="shared" si="4"/>
        <v>0</v>
      </c>
      <c r="AX106" s="440"/>
      <c r="AY106" s="407"/>
      <c r="AZ106" s="408"/>
      <c r="BA106" s="408"/>
      <c r="BB106" s="408"/>
      <c r="BC106" s="408"/>
      <c r="BD106" s="409"/>
    </row>
    <row r="107" spans="2:56" ht="39.950000000000003" customHeight="1" x14ac:dyDescent="0.4">
      <c r="B107" s="131">
        <f t="shared" si="5"/>
        <v>94</v>
      </c>
      <c r="C107" s="427"/>
      <c r="D107" s="428"/>
      <c r="E107" s="429"/>
      <c r="F107" s="430"/>
      <c r="G107" s="431"/>
      <c r="H107" s="432"/>
      <c r="I107" s="432"/>
      <c r="J107" s="432"/>
      <c r="K107" s="433"/>
      <c r="L107" s="434"/>
      <c r="M107" s="435"/>
      <c r="N107" s="435"/>
      <c r="O107" s="436"/>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437">
        <f t="shared" si="6"/>
        <v>0</v>
      </c>
      <c r="AV107" s="438"/>
      <c r="AW107" s="439">
        <f t="shared" si="4"/>
        <v>0</v>
      </c>
      <c r="AX107" s="440"/>
      <c r="AY107" s="407"/>
      <c r="AZ107" s="408"/>
      <c r="BA107" s="408"/>
      <c r="BB107" s="408"/>
      <c r="BC107" s="408"/>
      <c r="BD107" s="409"/>
    </row>
    <row r="108" spans="2:56" ht="39.950000000000003" customHeight="1" x14ac:dyDescent="0.4">
      <c r="B108" s="131">
        <f t="shared" si="5"/>
        <v>95</v>
      </c>
      <c r="C108" s="427"/>
      <c r="D108" s="428"/>
      <c r="E108" s="429"/>
      <c r="F108" s="430"/>
      <c r="G108" s="431"/>
      <c r="H108" s="432"/>
      <c r="I108" s="432"/>
      <c r="J108" s="432"/>
      <c r="K108" s="433"/>
      <c r="L108" s="434"/>
      <c r="M108" s="435"/>
      <c r="N108" s="435"/>
      <c r="O108" s="436"/>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437">
        <f t="shared" si="6"/>
        <v>0</v>
      </c>
      <c r="AV108" s="438"/>
      <c r="AW108" s="439">
        <f t="shared" si="4"/>
        <v>0</v>
      </c>
      <c r="AX108" s="440"/>
      <c r="AY108" s="407"/>
      <c r="AZ108" s="408"/>
      <c r="BA108" s="408"/>
      <c r="BB108" s="408"/>
      <c r="BC108" s="408"/>
      <c r="BD108" s="409"/>
    </row>
    <row r="109" spans="2:56" ht="39.950000000000003" customHeight="1" x14ac:dyDescent="0.4">
      <c r="B109" s="131">
        <f t="shared" si="5"/>
        <v>96</v>
      </c>
      <c r="C109" s="427"/>
      <c r="D109" s="428"/>
      <c r="E109" s="429"/>
      <c r="F109" s="430"/>
      <c r="G109" s="431"/>
      <c r="H109" s="432"/>
      <c r="I109" s="432"/>
      <c r="J109" s="432"/>
      <c r="K109" s="433"/>
      <c r="L109" s="434"/>
      <c r="M109" s="435"/>
      <c r="N109" s="435"/>
      <c r="O109" s="436"/>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437">
        <f t="shared" si="6"/>
        <v>0</v>
      </c>
      <c r="AV109" s="438"/>
      <c r="AW109" s="439">
        <f t="shared" si="4"/>
        <v>0</v>
      </c>
      <c r="AX109" s="440"/>
      <c r="AY109" s="407"/>
      <c r="AZ109" s="408"/>
      <c r="BA109" s="408"/>
      <c r="BB109" s="408"/>
      <c r="BC109" s="408"/>
      <c r="BD109" s="409"/>
    </row>
    <row r="110" spans="2:56" ht="39.950000000000003" customHeight="1" x14ac:dyDescent="0.4">
      <c r="B110" s="131">
        <f t="shared" si="5"/>
        <v>97</v>
      </c>
      <c r="C110" s="427"/>
      <c r="D110" s="428"/>
      <c r="E110" s="429"/>
      <c r="F110" s="430"/>
      <c r="G110" s="431"/>
      <c r="H110" s="432"/>
      <c r="I110" s="432"/>
      <c r="J110" s="432"/>
      <c r="K110" s="433"/>
      <c r="L110" s="434"/>
      <c r="M110" s="435"/>
      <c r="N110" s="435"/>
      <c r="O110" s="436"/>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437">
        <f t="shared" si="6"/>
        <v>0</v>
      </c>
      <c r="AV110" s="438"/>
      <c r="AW110" s="439">
        <f t="shared" si="4"/>
        <v>0</v>
      </c>
      <c r="AX110" s="440"/>
      <c r="AY110" s="407"/>
      <c r="AZ110" s="408"/>
      <c r="BA110" s="408"/>
      <c r="BB110" s="408"/>
      <c r="BC110" s="408"/>
      <c r="BD110" s="409"/>
    </row>
    <row r="111" spans="2:56" ht="39.950000000000003" customHeight="1" x14ac:dyDescent="0.4">
      <c r="B111" s="131">
        <f t="shared" si="5"/>
        <v>98</v>
      </c>
      <c r="C111" s="427"/>
      <c r="D111" s="428"/>
      <c r="E111" s="429"/>
      <c r="F111" s="430"/>
      <c r="G111" s="431"/>
      <c r="H111" s="432"/>
      <c r="I111" s="432"/>
      <c r="J111" s="432"/>
      <c r="K111" s="433"/>
      <c r="L111" s="434"/>
      <c r="M111" s="435"/>
      <c r="N111" s="435"/>
      <c r="O111" s="436"/>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437">
        <f t="shared" si="6"/>
        <v>0</v>
      </c>
      <c r="AV111" s="438"/>
      <c r="AW111" s="439">
        <f t="shared" si="4"/>
        <v>0</v>
      </c>
      <c r="AX111" s="440"/>
      <c r="AY111" s="407"/>
      <c r="AZ111" s="408"/>
      <c r="BA111" s="408"/>
      <c r="BB111" s="408"/>
      <c r="BC111" s="408"/>
      <c r="BD111" s="409"/>
    </row>
    <row r="112" spans="2:56" ht="39.950000000000003" customHeight="1" x14ac:dyDescent="0.4">
      <c r="B112" s="131">
        <f t="shared" si="5"/>
        <v>99</v>
      </c>
      <c r="C112" s="427"/>
      <c r="D112" s="428"/>
      <c r="E112" s="429"/>
      <c r="F112" s="430"/>
      <c r="G112" s="431"/>
      <c r="H112" s="432"/>
      <c r="I112" s="432"/>
      <c r="J112" s="432"/>
      <c r="K112" s="433"/>
      <c r="L112" s="434"/>
      <c r="M112" s="435"/>
      <c r="N112" s="435"/>
      <c r="O112" s="436"/>
      <c r="P112" s="132"/>
      <c r="Q112" s="133"/>
      <c r="R112" s="133"/>
      <c r="S112" s="133"/>
      <c r="T112" s="133"/>
      <c r="U112" s="133"/>
      <c r="V112" s="134"/>
      <c r="W112" s="132"/>
      <c r="X112" s="133"/>
      <c r="Y112" s="133"/>
      <c r="Z112" s="133"/>
      <c r="AA112" s="133"/>
      <c r="AB112" s="133"/>
      <c r="AC112" s="134"/>
      <c r="AD112" s="132"/>
      <c r="AE112" s="133"/>
      <c r="AF112" s="133"/>
      <c r="AG112" s="133"/>
      <c r="AH112" s="133"/>
      <c r="AI112" s="133"/>
      <c r="AJ112" s="134"/>
      <c r="AK112" s="132"/>
      <c r="AL112" s="133"/>
      <c r="AM112" s="133"/>
      <c r="AN112" s="133"/>
      <c r="AO112" s="133"/>
      <c r="AP112" s="133"/>
      <c r="AQ112" s="134"/>
      <c r="AR112" s="132"/>
      <c r="AS112" s="133"/>
      <c r="AT112" s="134"/>
      <c r="AU112" s="437">
        <f t="shared" si="6"/>
        <v>0</v>
      </c>
      <c r="AV112" s="438"/>
      <c r="AW112" s="439">
        <f t="shared" si="4"/>
        <v>0</v>
      </c>
      <c r="AX112" s="440"/>
      <c r="AY112" s="407"/>
      <c r="AZ112" s="408"/>
      <c r="BA112" s="408"/>
      <c r="BB112" s="408"/>
      <c r="BC112" s="408"/>
      <c r="BD112" s="409"/>
    </row>
    <row r="113" spans="2:56" ht="39.950000000000003" customHeight="1" thickBot="1" x14ac:dyDescent="0.45">
      <c r="B113" s="135">
        <f t="shared" si="5"/>
        <v>100</v>
      </c>
      <c r="C113" s="410"/>
      <c r="D113" s="411"/>
      <c r="E113" s="412"/>
      <c r="F113" s="413"/>
      <c r="G113" s="414"/>
      <c r="H113" s="415"/>
      <c r="I113" s="415"/>
      <c r="J113" s="415"/>
      <c r="K113" s="416"/>
      <c r="L113" s="417"/>
      <c r="M113" s="418"/>
      <c r="N113" s="418"/>
      <c r="O113" s="419"/>
      <c r="P113" s="136"/>
      <c r="Q113" s="137"/>
      <c r="R113" s="137"/>
      <c r="S113" s="137"/>
      <c r="T113" s="137"/>
      <c r="U113" s="137"/>
      <c r="V113" s="138"/>
      <c r="W113" s="136"/>
      <c r="X113" s="137"/>
      <c r="Y113" s="137"/>
      <c r="Z113" s="137"/>
      <c r="AA113" s="137"/>
      <c r="AB113" s="137"/>
      <c r="AC113" s="138"/>
      <c r="AD113" s="136"/>
      <c r="AE113" s="137"/>
      <c r="AF113" s="137"/>
      <c r="AG113" s="137"/>
      <c r="AH113" s="137"/>
      <c r="AI113" s="137"/>
      <c r="AJ113" s="138"/>
      <c r="AK113" s="136"/>
      <c r="AL113" s="137"/>
      <c r="AM113" s="137"/>
      <c r="AN113" s="137"/>
      <c r="AO113" s="137"/>
      <c r="AP113" s="137"/>
      <c r="AQ113" s="138"/>
      <c r="AR113" s="136"/>
      <c r="AS113" s="137"/>
      <c r="AT113" s="138"/>
      <c r="AU113" s="420">
        <f t="shared" si="3"/>
        <v>0</v>
      </c>
      <c r="AV113" s="421"/>
      <c r="AW113" s="422">
        <f t="shared" si="4"/>
        <v>0</v>
      </c>
      <c r="AX113" s="423"/>
      <c r="AY113" s="424"/>
      <c r="AZ113" s="425"/>
      <c r="BA113" s="425"/>
      <c r="BB113" s="425"/>
      <c r="BC113" s="425"/>
      <c r="BD113" s="426"/>
    </row>
    <row r="114" spans="2:56" ht="20.25" customHeight="1" x14ac:dyDescent="0.4">
      <c r="B114" s="108"/>
      <c r="C114" s="98"/>
      <c r="D114" s="168"/>
      <c r="E114" s="16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15"/>
      <c r="AD114" s="108"/>
      <c r="AE114" s="108"/>
      <c r="AF114" s="108"/>
      <c r="AG114" s="108"/>
      <c r="AH114" s="108"/>
      <c r="AI114" s="108"/>
      <c r="AJ114" s="108"/>
      <c r="AK114" s="108"/>
      <c r="AL114" s="108"/>
      <c r="AM114" s="108"/>
      <c r="AN114" s="108"/>
      <c r="AO114" s="108"/>
      <c r="AP114" s="108"/>
      <c r="AQ114" s="108"/>
      <c r="AR114" s="108"/>
      <c r="AS114" s="108"/>
      <c r="AT114" s="108"/>
      <c r="AU114" s="108"/>
      <c r="AV114" s="108"/>
      <c r="AW114" s="108"/>
    </row>
    <row r="115" spans="2:56" ht="20.25" customHeight="1" x14ac:dyDescent="0.4">
      <c r="B115" s="108" t="s">
        <v>170</v>
      </c>
      <c r="C115" s="108"/>
      <c r="D115" s="108"/>
      <c r="E115" s="108"/>
      <c r="F115" s="108"/>
      <c r="G115" s="108"/>
      <c r="H115" s="108"/>
      <c r="I115" s="108"/>
      <c r="J115" s="108"/>
      <c r="K115" s="108"/>
      <c r="L115" s="115"/>
      <c r="M115" s="108"/>
      <c r="N115" s="108"/>
      <c r="O115" s="108"/>
      <c r="P115" s="108"/>
      <c r="Q115" s="108"/>
      <c r="R115" s="108"/>
      <c r="S115" s="108"/>
      <c r="T115" s="108" t="s">
        <v>171</v>
      </c>
      <c r="U115" s="108"/>
      <c r="V115" s="108"/>
      <c r="W115" s="108"/>
      <c r="X115" s="108"/>
      <c r="Y115" s="108"/>
      <c r="Z115" s="143"/>
    </row>
    <row r="116" spans="2:56" ht="20.25" customHeight="1" x14ac:dyDescent="0.4">
      <c r="B116" s="108"/>
      <c r="C116" s="405" t="s">
        <v>172</v>
      </c>
      <c r="D116" s="405"/>
      <c r="E116" s="405" t="s">
        <v>173</v>
      </c>
      <c r="F116" s="405"/>
      <c r="G116" s="405"/>
      <c r="H116" s="405"/>
      <c r="I116" s="108"/>
      <c r="J116" s="406" t="s">
        <v>174</v>
      </c>
      <c r="K116" s="406"/>
      <c r="L116" s="406"/>
      <c r="M116" s="406"/>
      <c r="N116" s="108"/>
      <c r="O116" s="108"/>
      <c r="P116" s="144" t="s">
        <v>175</v>
      </c>
      <c r="Q116" s="144"/>
      <c r="R116" s="108"/>
      <c r="S116" s="108"/>
      <c r="T116" s="380" t="s">
        <v>176</v>
      </c>
      <c r="U116" s="382"/>
      <c r="V116" s="380" t="s">
        <v>177</v>
      </c>
      <c r="W116" s="381"/>
      <c r="X116" s="381"/>
      <c r="Y116" s="382"/>
      <c r="Z116" s="143"/>
    </row>
    <row r="117" spans="2:56" ht="20.25" customHeight="1" x14ac:dyDescent="0.4">
      <c r="B117" s="108"/>
      <c r="C117" s="379"/>
      <c r="D117" s="379"/>
      <c r="E117" s="379" t="s">
        <v>178</v>
      </c>
      <c r="F117" s="379"/>
      <c r="G117" s="379" t="s">
        <v>179</v>
      </c>
      <c r="H117" s="379"/>
      <c r="I117" s="108"/>
      <c r="J117" s="379" t="s">
        <v>178</v>
      </c>
      <c r="K117" s="379"/>
      <c r="L117" s="379" t="s">
        <v>179</v>
      </c>
      <c r="M117" s="379"/>
      <c r="N117" s="108"/>
      <c r="O117" s="108"/>
      <c r="P117" s="144" t="s">
        <v>180</v>
      </c>
      <c r="Q117" s="144"/>
      <c r="R117" s="108"/>
      <c r="S117" s="108"/>
      <c r="T117" s="380" t="s">
        <v>181</v>
      </c>
      <c r="U117" s="382"/>
      <c r="V117" s="380" t="s">
        <v>182</v>
      </c>
      <c r="W117" s="381"/>
      <c r="X117" s="381"/>
      <c r="Y117" s="382"/>
      <c r="Z117" s="145"/>
    </row>
    <row r="118" spans="2:56" ht="20.25" customHeight="1" x14ac:dyDescent="0.4">
      <c r="B118" s="108"/>
      <c r="C118" s="380" t="s">
        <v>181</v>
      </c>
      <c r="D118" s="382"/>
      <c r="E118" s="397">
        <f>SUMIFS($AU$14:$AV$113,$C$14:$D$113,"介護支援専門員",$E$14:$F$113,"A")</f>
        <v>0</v>
      </c>
      <c r="F118" s="398"/>
      <c r="G118" s="399">
        <f>SUMIFS($AW$14:$AX$113,$C$14:$D$113,"介護支援専門員",$E$14:$F$113,"A")</f>
        <v>0</v>
      </c>
      <c r="H118" s="400"/>
      <c r="I118" s="146"/>
      <c r="J118" s="401">
        <v>0</v>
      </c>
      <c r="K118" s="402"/>
      <c r="L118" s="401">
        <v>0</v>
      </c>
      <c r="M118" s="402"/>
      <c r="N118" s="146"/>
      <c r="O118" s="146"/>
      <c r="P118" s="401">
        <v>0</v>
      </c>
      <c r="Q118" s="402"/>
      <c r="R118" s="108"/>
      <c r="S118" s="108"/>
      <c r="T118" s="380" t="s">
        <v>183</v>
      </c>
      <c r="U118" s="382"/>
      <c r="V118" s="380" t="s">
        <v>184</v>
      </c>
      <c r="W118" s="381"/>
      <c r="X118" s="381"/>
      <c r="Y118" s="382"/>
      <c r="Z118" s="147"/>
    </row>
    <row r="119" spans="2:56" ht="20.25" customHeight="1" x14ac:dyDescent="0.4">
      <c r="B119" s="108"/>
      <c r="C119" s="380" t="s">
        <v>183</v>
      </c>
      <c r="D119" s="382"/>
      <c r="E119" s="397">
        <f>SUMIFS($AU$14:$AV$113,$C$14:$D$113,"介護支援専門員",$E$14:$F$113,"B")</f>
        <v>0</v>
      </c>
      <c r="F119" s="398"/>
      <c r="G119" s="399">
        <f>SUMIFS($AW$14:$AX$113,$C$14:$D$113,"介護支援専門員",$E$14:$F$113,"B")</f>
        <v>0</v>
      </c>
      <c r="H119" s="400"/>
      <c r="I119" s="146"/>
      <c r="J119" s="401">
        <v>0</v>
      </c>
      <c r="K119" s="402"/>
      <c r="L119" s="401">
        <v>0</v>
      </c>
      <c r="M119" s="402"/>
      <c r="N119" s="146"/>
      <c r="O119" s="146"/>
      <c r="P119" s="401">
        <v>0</v>
      </c>
      <c r="Q119" s="402"/>
      <c r="R119" s="108"/>
      <c r="S119" s="108"/>
      <c r="T119" s="380" t="s">
        <v>185</v>
      </c>
      <c r="U119" s="382"/>
      <c r="V119" s="380" t="s">
        <v>186</v>
      </c>
      <c r="W119" s="381"/>
      <c r="X119" s="381"/>
      <c r="Y119" s="382"/>
      <c r="Z119" s="147"/>
    </row>
    <row r="120" spans="2:56" ht="20.25" customHeight="1" x14ac:dyDescent="0.4">
      <c r="B120" s="108"/>
      <c r="C120" s="380" t="s">
        <v>185</v>
      </c>
      <c r="D120" s="382"/>
      <c r="E120" s="397">
        <f>SUMIFS($AU$14:$AV$113,$C$14:$D$113,"介護支援専門員",$E$14:$F$113,"C")</f>
        <v>0</v>
      </c>
      <c r="F120" s="398"/>
      <c r="G120" s="399">
        <f>SUMIFS($AW$14:$AX$113,$C$14:$D$113,"介護支援専門員",$E$14:$F$113,"C")</f>
        <v>0</v>
      </c>
      <c r="H120" s="400"/>
      <c r="I120" s="146"/>
      <c r="J120" s="401">
        <v>0</v>
      </c>
      <c r="K120" s="402"/>
      <c r="L120" s="403">
        <v>0</v>
      </c>
      <c r="M120" s="404"/>
      <c r="N120" s="146"/>
      <c r="O120" s="146"/>
      <c r="P120" s="397" t="s">
        <v>187</v>
      </c>
      <c r="Q120" s="398"/>
      <c r="R120" s="108"/>
      <c r="S120" s="108"/>
      <c r="T120" s="380" t="s">
        <v>188</v>
      </c>
      <c r="U120" s="382"/>
      <c r="V120" s="380" t="s">
        <v>189</v>
      </c>
      <c r="W120" s="381"/>
      <c r="X120" s="381"/>
      <c r="Y120" s="382"/>
      <c r="Z120" s="148"/>
    </row>
    <row r="121" spans="2:56" ht="20.25" customHeight="1" x14ac:dyDescent="0.4">
      <c r="B121" s="108"/>
      <c r="C121" s="380" t="s">
        <v>188</v>
      </c>
      <c r="D121" s="382"/>
      <c r="E121" s="397">
        <f>SUMIFS($AU$14:$AV$113,$C$14:$D$113,"介護支援専門員",$E$14:$F$113,"D")</f>
        <v>0</v>
      </c>
      <c r="F121" s="398"/>
      <c r="G121" s="399">
        <f>SUMIFS($AW$14:$AX$113,$C$14:$D$113,"介護支援専門員",$E$14:$F$113,"D")</f>
        <v>0</v>
      </c>
      <c r="H121" s="400"/>
      <c r="I121" s="146"/>
      <c r="J121" s="401">
        <v>0</v>
      </c>
      <c r="K121" s="402"/>
      <c r="L121" s="403">
        <v>0</v>
      </c>
      <c r="M121" s="404"/>
      <c r="N121" s="146"/>
      <c r="O121" s="146"/>
      <c r="P121" s="397" t="s">
        <v>187</v>
      </c>
      <c r="Q121" s="398"/>
      <c r="R121" s="108"/>
      <c r="S121" s="108"/>
      <c r="T121" s="108"/>
      <c r="U121" s="395"/>
      <c r="V121" s="395"/>
      <c r="W121" s="396"/>
      <c r="X121" s="396"/>
      <c r="Y121" s="149"/>
      <c r="Z121" s="149"/>
    </row>
    <row r="122" spans="2:56" ht="20.25" customHeight="1" x14ac:dyDescent="0.4">
      <c r="B122" s="108"/>
      <c r="C122" s="380" t="s">
        <v>190</v>
      </c>
      <c r="D122" s="382"/>
      <c r="E122" s="397">
        <f>SUM(E118:F121)</f>
        <v>0</v>
      </c>
      <c r="F122" s="398"/>
      <c r="G122" s="399">
        <f>SUM(G118:H121)</f>
        <v>0</v>
      </c>
      <c r="H122" s="400"/>
      <c r="I122" s="146"/>
      <c r="J122" s="397">
        <f>SUM(J118:K121)</f>
        <v>0</v>
      </c>
      <c r="K122" s="398"/>
      <c r="L122" s="397">
        <f>SUM(L118:M121)</f>
        <v>0</v>
      </c>
      <c r="M122" s="398"/>
      <c r="N122" s="146"/>
      <c r="O122" s="146"/>
      <c r="P122" s="397">
        <f>SUM(P118:Q119)</f>
        <v>0</v>
      </c>
      <c r="Q122" s="398"/>
      <c r="R122" s="108"/>
      <c r="S122" s="108"/>
      <c r="T122" s="108"/>
      <c r="U122" s="395"/>
      <c r="V122" s="395"/>
      <c r="W122" s="396"/>
      <c r="X122" s="396"/>
      <c r="Y122" s="150"/>
      <c r="Z122" s="150"/>
    </row>
    <row r="123" spans="2:56" ht="20.25" customHeight="1" x14ac:dyDescent="0.4">
      <c r="B123" s="108"/>
      <c r="C123" s="108"/>
      <c r="D123" s="108"/>
      <c r="E123" s="108"/>
      <c r="F123" s="108"/>
      <c r="G123" s="108"/>
      <c r="H123" s="108"/>
      <c r="I123" s="108"/>
      <c r="J123" s="108"/>
      <c r="K123" s="108"/>
      <c r="L123" s="115"/>
      <c r="M123" s="108"/>
      <c r="N123" s="108"/>
      <c r="O123" s="108"/>
      <c r="P123" s="108"/>
      <c r="Q123" s="108"/>
      <c r="R123" s="108"/>
      <c r="S123" s="108"/>
      <c r="T123" s="108"/>
      <c r="U123" s="143"/>
      <c r="V123" s="143"/>
      <c r="W123" s="143"/>
      <c r="X123" s="143"/>
      <c r="Y123" s="143"/>
      <c r="Z123" s="143"/>
    </row>
    <row r="124" spans="2:56" ht="20.25" customHeight="1" x14ac:dyDescent="0.4">
      <c r="B124" s="108"/>
      <c r="C124" s="115" t="s">
        <v>191</v>
      </c>
      <c r="D124" s="108"/>
      <c r="E124" s="108"/>
      <c r="F124" s="108"/>
      <c r="G124" s="108"/>
      <c r="H124" s="108"/>
      <c r="I124" s="151" t="s">
        <v>192</v>
      </c>
      <c r="J124" s="389" t="s">
        <v>193</v>
      </c>
      <c r="K124" s="390"/>
      <c r="L124" s="152"/>
      <c r="M124" s="151"/>
      <c r="N124" s="108"/>
      <c r="O124" s="108"/>
      <c r="P124" s="108"/>
      <c r="Q124" s="108"/>
      <c r="R124" s="108"/>
      <c r="S124" s="108"/>
      <c r="T124" s="108"/>
      <c r="U124" s="153"/>
      <c r="V124" s="143"/>
      <c r="W124" s="143"/>
      <c r="X124" s="143"/>
      <c r="Y124" s="143"/>
      <c r="Z124" s="143"/>
    </row>
    <row r="125" spans="2:56" ht="20.25" customHeight="1" x14ac:dyDescent="0.4">
      <c r="B125" s="108"/>
      <c r="C125" s="108" t="s">
        <v>194</v>
      </c>
      <c r="D125" s="108"/>
      <c r="E125" s="108"/>
      <c r="F125" s="108"/>
      <c r="G125" s="108"/>
      <c r="H125" s="108" t="s">
        <v>195</v>
      </c>
      <c r="I125" s="108"/>
      <c r="J125" s="108"/>
      <c r="K125" s="108"/>
      <c r="L125" s="115"/>
      <c r="M125" s="108"/>
      <c r="N125" s="108"/>
      <c r="O125" s="108"/>
      <c r="P125" s="108"/>
      <c r="Q125" s="108"/>
      <c r="R125" s="108"/>
      <c r="S125" s="108"/>
      <c r="T125" s="108"/>
      <c r="U125" s="143"/>
      <c r="V125" s="143"/>
      <c r="W125" s="143"/>
      <c r="X125" s="143"/>
      <c r="Y125" s="143"/>
      <c r="Z125" s="143"/>
    </row>
    <row r="126" spans="2:56" ht="20.25" customHeight="1" x14ac:dyDescent="0.4">
      <c r="B126" s="108"/>
      <c r="C126" s="108" t="str">
        <f>IF($J$124="週","対象時間数（週平均）","対象時間数（当月合計）")</f>
        <v>対象時間数（週平均）</v>
      </c>
      <c r="D126" s="108"/>
      <c r="E126" s="108"/>
      <c r="F126" s="108"/>
      <c r="G126" s="108"/>
      <c r="H126" s="108" t="str">
        <f>IF($J$124="週","週に勤務すべき時間数","当月に勤務すべき時間数")</f>
        <v>週に勤務すべき時間数</v>
      </c>
      <c r="I126" s="108"/>
      <c r="J126" s="108"/>
      <c r="K126" s="108"/>
      <c r="L126" s="115"/>
      <c r="M126" s="379" t="s">
        <v>196</v>
      </c>
      <c r="N126" s="379"/>
      <c r="O126" s="379"/>
      <c r="P126" s="379"/>
      <c r="Q126" s="108"/>
      <c r="R126" s="108"/>
      <c r="S126" s="108"/>
      <c r="T126" s="108"/>
      <c r="U126" s="143"/>
      <c r="V126" s="143"/>
      <c r="W126" s="143"/>
      <c r="X126" s="143"/>
      <c r="Y126" s="143"/>
      <c r="Z126" s="143"/>
    </row>
    <row r="127" spans="2:56" ht="20.25" customHeight="1" x14ac:dyDescent="0.4">
      <c r="B127" s="108"/>
      <c r="C127" s="391">
        <f>IF($J$124="週",L122,J122)</f>
        <v>0</v>
      </c>
      <c r="D127" s="392"/>
      <c r="E127" s="392"/>
      <c r="F127" s="393"/>
      <c r="G127" s="154" t="s">
        <v>197</v>
      </c>
      <c r="H127" s="380">
        <f>IF($J$124="週",$AV$5,$AZ$5)</f>
        <v>40</v>
      </c>
      <c r="I127" s="381"/>
      <c r="J127" s="381"/>
      <c r="K127" s="382"/>
      <c r="L127" s="154" t="s">
        <v>198</v>
      </c>
      <c r="M127" s="383">
        <f>ROUNDDOWN(C127/H127,1)</f>
        <v>0</v>
      </c>
      <c r="N127" s="384"/>
      <c r="O127" s="384"/>
      <c r="P127" s="385"/>
      <c r="Q127" s="108"/>
      <c r="R127" s="108"/>
      <c r="S127" s="108"/>
      <c r="T127" s="108"/>
      <c r="U127" s="394"/>
      <c r="V127" s="394"/>
      <c r="W127" s="394"/>
      <c r="X127" s="394"/>
      <c r="Y127" s="147"/>
      <c r="Z127" s="143"/>
    </row>
    <row r="128" spans="2:56" ht="20.25" customHeight="1" x14ac:dyDescent="0.4">
      <c r="B128" s="108"/>
      <c r="C128" s="108"/>
      <c r="D128" s="108"/>
      <c r="E128" s="108"/>
      <c r="F128" s="108"/>
      <c r="G128" s="108"/>
      <c r="H128" s="108"/>
      <c r="I128" s="108"/>
      <c r="J128" s="108"/>
      <c r="K128" s="108"/>
      <c r="L128" s="115"/>
      <c r="M128" s="108" t="s">
        <v>199</v>
      </c>
      <c r="N128" s="108"/>
      <c r="O128" s="108"/>
      <c r="P128" s="108"/>
      <c r="Q128" s="108"/>
      <c r="R128" s="108"/>
      <c r="S128" s="108"/>
      <c r="T128" s="108"/>
      <c r="U128" s="143"/>
      <c r="V128" s="143"/>
      <c r="W128" s="143"/>
      <c r="X128" s="143"/>
      <c r="Y128" s="143"/>
      <c r="Z128" s="143"/>
    </row>
    <row r="129" spans="2:58" ht="20.25" customHeight="1" x14ac:dyDescent="0.4">
      <c r="B129" s="108"/>
      <c r="C129" s="108" t="s">
        <v>200</v>
      </c>
      <c r="D129" s="108"/>
      <c r="E129" s="108"/>
      <c r="F129" s="108"/>
      <c r="G129" s="108"/>
      <c r="H129" s="108"/>
      <c r="I129" s="108"/>
      <c r="J129" s="108"/>
      <c r="K129" s="108"/>
      <c r="L129" s="115"/>
      <c r="M129" s="108"/>
      <c r="N129" s="108"/>
      <c r="O129" s="108"/>
      <c r="P129" s="108"/>
      <c r="Q129" s="108"/>
      <c r="R129" s="108"/>
      <c r="S129" s="108"/>
      <c r="T129" s="108"/>
      <c r="U129" s="108"/>
      <c r="V129" s="155"/>
      <c r="W129" s="156"/>
      <c r="X129" s="156"/>
      <c r="Y129" s="108"/>
      <c r="Z129" s="108"/>
    </row>
    <row r="130" spans="2:58" ht="20.25" customHeight="1" x14ac:dyDescent="0.4">
      <c r="B130" s="108"/>
      <c r="C130" s="108" t="s">
        <v>175</v>
      </c>
      <c r="D130" s="108"/>
      <c r="E130" s="108"/>
      <c r="F130" s="108"/>
      <c r="G130" s="108"/>
      <c r="H130" s="108"/>
      <c r="I130" s="108"/>
      <c r="J130" s="108"/>
      <c r="K130" s="108"/>
      <c r="L130" s="115"/>
      <c r="M130" s="154"/>
      <c r="N130" s="154"/>
      <c r="O130" s="154"/>
      <c r="P130" s="154"/>
      <c r="Q130" s="108"/>
      <c r="R130" s="108"/>
      <c r="S130" s="108"/>
      <c r="T130" s="108"/>
      <c r="U130" s="108"/>
      <c r="V130" s="155"/>
      <c r="W130" s="156"/>
      <c r="X130" s="156"/>
      <c r="Y130" s="108"/>
      <c r="Z130" s="108"/>
    </row>
    <row r="131" spans="2:58" ht="20.25" customHeight="1" x14ac:dyDescent="0.4">
      <c r="B131" s="108"/>
      <c r="C131" s="108" t="s">
        <v>201</v>
      </c>
      <c r="D131" s="108"/>
      <c r="E131" s="108"/>
      <c r="F131" s="108"/>
      <c r="G131" s="108"/>
      <c r="H131" s="108" t="s">
        <v>202</v>
      </c>
      <c r="I131" s="108"/>
      <c r="J131" s="108"/>
      <c r="K131" s="108"/>
      <c r="L131" s="108"/>
      <c r="M131" s="379" t="s">
        <v>190</v>
      </c>
      <c r="N131" s="379"/>
      <c r="O131" s="379"/>
      <c r="P131" s="379"/>
      <c r="Q131" s="108"/>
      <c r="R131" s="108"/>
      <c r="S131" s="108"/>
      <c r="T131" s="108"/>
      <c r="U131" s="108"/>
      <c r="V131" s="155"/>
      <c r="W131" s="156"/>
      <c r="X131" s="156"/>
      <c r="Y131" s="108"/>
      <c r="Z131" s="108"/>
    </row>
    <row r="132" spans="2:58" ht="20.25" customHeight="1" x14ac:dyDescent="0.4">
      <c r="B132" s="108"/>
      <c r="C132" s="380">
        <f>P122</f>
        <v>0</v>
      </c>
      <c r="D132" s="381"/>
      <c r="E132" s="381"/>
      <c r="F132" s="382"/>
      <c r="G132" s="154" t="s">
        <v>203</v>
      </c>
      <c r="H132" s="383">
        <f>M127</f>
        <v>0</v>
      </c>
      <c r="I132" s="384"/>
      <c r="J132" s="384"/>
      <c r="K132" s="385"/>
      <c r="L132" s="154" t="s">
        <v>198</v>
      </c>
      <c r="M132" s="386">
        <f>ROUNDDOWN(C132+H132,1)</f>
        <v>0</v>
      </c>
      <c r="N132" s="387"/>
      <c r="O132" s="387"/>
      <c r="P132" s="388"/>
      <c r="Q132" s="108"/>
      <c r="R132" s="108"/>
      <c r="S132" s="108"/>
      <c r="T132" s="108"/>
      <c r="U132" s="108"/>
      <c r="V132" s="155"/>
      <c r="W132" s="156"/>
      <c r="X132" s="156"/>
      <c r="Y132" s="108"/>
      <c r="Z132" s="108"/>
    </row>
    <row r="133" spans="2:58" ht="20.25" customHeight="1" x14ac:dyDescent="0.4">
      <c r="B133" s="108"/>
      <c r="C133" s="108"/>
      <c r="D133" s="108"/>
      <c r="E133" s="108"/>
      <c r="F133" s="108"/>
      <c r="G133" s="108"/>
      <c r="H133" s="108"/>
      <c r="I133" s="108"/>
      <c r="J133" s="108"/>
      <c r="K133" s="108"/>
      <c r="L133" s="108"/>
      <c r="M133" s="108"/>
      <c r="N133" s="115"/>
      <c r="O133" s="108"/>
      <c r="P133" s="108"/>
      <c r="Q133" s="108"/>
      <c r="R133" s="108"/>
      <c r="S133" s="108"/>
      <c r="T133" s="108"/>
      <c r="U133" s="108"/>
      <c r="V133" s="155"/>
      <c r="W133" s="156"/>
      <c r="X133" s="156"/>
      <c r="Y133" s="108"/>
      <c r="Z133" s="108"/>
    </row>
    <row r="134" spans="2:58" ht="20.25" customHeight="1" x14ac:dyDescent="0.4">
      <c r="C134" s="117"/>
      <c r="D134" s="117"/>
      <c r="T134" s="117"/>
      <c r="AJ134" s="162"/>
      <c r="AK134" s="163"/>
      <c r="AL134" s="163"/>
      <c r="BE134" s="163"/>
    </row>
    <row r="135" spans="2:58" ht="20.25" customHeight="1" x14ac:dyDescent="0.4">
      <c r="C135" s="117"/>
      <c r="D135" s="117"/>
      <c r="U135" s="117"/>
      <c r="AK135" s="162"/>
      <c r="AL135" s="163"/>
      <c r="AM135" s="163"/>
      <c r="BF135" s="163"/>
    </row>
    <row r="136" spans="2:58" ht="20.25" customHeight="1" x14ac:dyDescent="0.4">
      <c r="D136" s="117"/>
      <c r="U136" s="117"/>
      <c r="AK136" s="162"/>
      <c r="AL136" s="163"/>
      <c r="AM136" s="163"/>
      <c r="BF136" s="163"/>
    </row>
    <row r="137" spans="2:58" ht="20.25" customHeight="1" x14ac:dyDescent="0.4">
      <c r="C137" s="117"/>
      <c r="D137" s="117"/>
      <c r="U137" s="117"/>
      <c r="AK137" s="162"/>
      <c r="AL137" s="163"/>
      <c r="AM137" s="163"/>
      <c r="BF137" s="163"/>
    </row>
    <row r="138" spans="2:58" ht="20.25" customHeight="1" x14ac:dyDescent="0.4">
      <c r="C138" s="162"/>
      <c r="D138" s="162"/>
      <c r="E138" s="162"/>
      <c r="F138" s="162"/>
      <c r="G138" s="162"/>
      <c r="H138" s="162"/>
      <c r="I138" s="162"/>
      <c r="J138" s="162"/>
      <c r="K138" s="162"/>
      <c r="L138" s="162"/>
      <c r="M138" s="162"/>
      <c r="N138" s="162"/>
      <c r="O138" s="162"/>
      <c r="P138" s="162"/>
      <c r="Q138" s="162"/>
      <c r="R138" s="162"/>
      <c r="S138" s="162"/>
      <c r="T138" s="162"/>
      <c r="U138" s="163"/>
      <c r="V138" s="163"/>
      <c r="W138" s="162"/>
      <c r="X138" s="162"/>
      <c r="Y138" s="162"/>
      <c r="Z138" s="162"/>
      <c r="AA138" s="162"/>
      <c r="AB138" s="162"/>
      <c r="AC138" s="162"/>
      <c r="AD138" s="162"/>
      <c r="AE138" s="162"/>
      <c r="AF138" s="162"/>
      <c r="AG138" s="162"/>
      <c r="AH138" s="162"/>
      <c r="AI138" s="162"/>
      <c r="AJ138" s="162"/>
      <c r="AK138" s="162"/>
      <c r="AL138" s="163"/>
      <c r="AM138" s="163"/>
      <c r="BF138" s="163"/>
    </row>
    <row r="139" spans="2:58" ht="20.25" customHeight="1" x14ac:dyDescent="0.4">
      <c r="C139" s="162"/>
      <c r="D139" s="162"/>
      <c r="E139" s="162"/>
      <c r="F139" s="162"/>
      <c r="G139" s="162"/>
      <c r="H139" s="162"/>
      <c r="I139" s="162"/>
      <c r="J139" s="162"/>
      <c r="K139" s="162"/>
      <c r="L139" s="162"/>
      <c r="M139" s="162"/>
      <c r="N139" s="162"/>
      <c r="O139" s="162"/>
      <c r="P139" s="162"/>
      <c r="Q139" s="162"/>
      <c r="R139" s="162"/>
      <c r="S139" s="162"/>
      <c r="T139" s="162"/>
      <c r="U139" s="163"/>
      <c r="V139" s="163"/>
      <c r="W139" s="162"/>
      <c r="X139" s="162"/>
      <c r="Y139" s="162"/>
      <c r="Z139" s="162"/>
      <c r="AA139" s="162"/>
      <c r="AB139" s="162"/>
      <c r="AC139" s="162"/>
      <c r="AD139" s="162"/>
      <c r="AE139" s="162"/>
      <c r="AF139" s="162"/>
      <c r="AG139" s="162"/>
      <c r="AH139" s="162"/>
      <c r="AI139" s="162"/>
      <c r="AJ139" s="162"/>
      <c r="AK139" s="162"/>
      <c r="AL139" s="163"/>
      <c r="AM139" s="163"/>
      <c r="BF139" s="163"/>
    </row>
  </sheetData>
  <sheetProtection insertRows="0"/>
  <mergeCells count="786">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M131:P131"/>
    <mergeCell ref="C132:F132"/>
    <mergeCell ref="H132:K132"/>
    <mergeCell ref="M132:P132"/>
    <mergeCell ref="J124:K124"/>
    <mergeCell ref="M126:P126"/>
    <mergeCell ref="C127:F127"/>
    <mergeCell ref="H127:K127"/>
    <mergeCell ref="M127:P127"/>
  </mergeCells>
  <phoneticPr fontId="5"/>
  <conditionalFormatting sqref="P14:AX113">
    <cfRule type="expression" dxfId="2" priority="3">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allowBlank="1" showInputMessage="1" showErrorMessage="1" error="入力可能範囲　32～40" sqref="AZ6" xr:uid="{660DDFBF-EF53-4DBB-8D15-25E0C103693A}"/>
    <dataValidation type="list" allowBlank="1" showInputMessage="1" sqref="E14:F113" xr:uid="{E33BC09D-CB3C-426A-889D-BC622AA7C342}">
      <formula1>"A, B, C, D"</formula1>
    </dataValidation>
    <dataValidation type="list" allowBlank="1" showInputMessage="1" showErrorMessage="1" sqref="AZ4:BC4" xr:uid="{30F3FF2F-A9E5-420F-BE19-A2C80C620EA8}">
      <formula1>"予定,実績,予定・実績"</formula1>
    </dataValidation>
    <dataValidation type="list" errorStyle="warning" allowBlank="1" showInputMessage="1" error="リストにない場合のみ、入力してください。" sqref="G14:K113" xr:uid="{DCE7ABA8-C678-447B-B0F2-EDCED4B3837C}">
      <formula1>INDIRECT(C14)</formula1>
    </dataValidation>
    <dataValidation type="list" allowBlank="1" showInputMessage="1" sqref="C14:D113" xr:uid="{08A5024F-2153-45B7-80A1-6C7ADA0CCCC6}">
      <formula1>職種</formula1>
    </dataValidation>
    <dataValidation type="decimal" allowBlank="1" showInputMessage="1" showErrorMessage="1" error="入力可能範囲　32～40" sqref="AV5" xr:uid="{8F06EBA0-6F37-44F7-8B32-E2CDA6459D40}">
      <formula1>32</formula1>
      <formula2>40</formula2>
    </dataValidation>
    <dataValidation type="list" allowBlank="1" showInputMessage="1" showErrorMessage="1" sqref="J124:K124" xr:uid="{28416EB3-56F1-4537-B6EF-4B9956AFB70A}">
      <formula1>"週,暦月"</formula1>
    </dataValidation>
    <dataValidation type="list" allowBlank="1" showInputMessage="1" showErrorMessage="1" sqref="AZ3" xr:uid="{719F6270-92AB-4F25-AFE8-EF5E07848BED}">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7570C-0698-4646-9D71-E5380C7B37FF}">
  <sheetPr>
    <pageSetUpPr fitToPage="1"/>
  </sheetPr>
  <dimension ref="A1:BC71"/>
  <sheetViews>
    <sheetView workbookViewId="0"/>
  </sheetViews>
  <sheetFormatPr defaultColWidth="9" defaultRowHeight="18.75" x14ac:dyDescent="0.4"/>
  <cols>
    <col min="1" max="2" width="9" style="169"/>
    <col min="3" max="3" width="44.25" style="169" customWidth="1"/>
    <col min="4" max="16384" width="9" style="169"/>
  </cols>
  <sheetData>
    <row r="1" spans="1:10" x14ac:dyDescent="0.4">
      <c r="A1" s="169" t="s">
        <v>204</v>
      </c>
    </row>
    <row r="2" spans="1:10" s="172" customFormat="1" ht="20.25" customHeight="1" x14ac:dyDescent="0.4">
      <c r="A2" s="170" t="s">
        <v>205</v>
      </c>
      <c r="B2" s="170"/>
      <c r="C2" s="171"/>
    </row>
    <row r="3" spans="1:10" s="172" customFormat="1" ht="20.25" customHeight="1" x14ac:dyDescent="0.4">
      <c r="A3" s="171"/>
      <c r="B3" s="171"/>
      <c r="C3" s="171"/>
    </row>
    <row r="4" spans="1:10" s="172" customFormat="1" ht="20.25" customHeight="1" x14ac:dyDescent="0.4">
      <c r="A4" s="173"/>
      <c r="B4" s="171" t="s">
        <v>206</v>
      </c>
      <c r="C4" s="171"/>
      <c r="E4" s="498" t="s">
        <v>207</v>
      </c>
      <c r="F4" s="498"/>
      <c r="G4" s="498"/>
      <c r="H4" s="498"/>
      <c r="I4" s="498"/>
      <c r="J4" s="498"/>
    </row>
    <row r="5" spans="1:10" s="172" customFormat="1" ht="20.25" customHeight="1" x14ac:dyDescent="0.4">
      <c r="A5" s="174"/>
      <c r="B5" s="171" t="s">
        <v>208</v>
      </c>
      <c r="C5" s="171"/>
      <c r="E5" s="498"/>
      <c r="F5" s="498"/>
      <c r="G5" s="498"/>
      <c r="H5" s="498"/>
      <c r="I5" s="498"/>
      <c r="J5" s="498"/>
    </row>
    <row r="6" spans="1:10" s="172" customFormat="1" ht="20.25" customHeight="1" x14ac:dyDescent="0.4">
      <c r="A6" s="175" t="s">
        <v>209</v>
      </c>
      <c r="B6" s="171"/>
      <c r="C6" s="171"/>
    </row>
    <row r="7" spans="1:10" s="172" customFormat="1" ht="20.25" customHeight="1" x14ac:dyDescent="0.4">
      <c r="A7" s="175"/>
      <c r="B7" s="171"/>
      <c r="C7" s="171"/>
    </row>
    <row r="8" spans="1:10" s="172" customFormat="1" ht="20.25" customHeight="1" x14ac:dyDescent="0.4">
      <c r="A8" s="171" t="s">
        <v>210</v>
      </c>
      <c r="B8" s="171"/>
      <c r="C8" s="171"/>
    </row>
    <row r="9" spans="1:10" s="172" customFormat="1" ht="20.25" customHeight="1" x14ac:dyDescent="0.4">
      <c r="A9" s="175"/>
      <c r="B9" s="171"/>
      <c r="C9" s="171"/>
    </row>
    <row r="10" spans="1:10" s="172" customFormat="1" ht="20.25" customHeight="1" x14ac:dyDescent="0.4">
      <c r="A10" s="171" t="s">
        <v>211</v>
      </c>
      <c r="B10" s="171"/>
      <c r="C10" s="171"/>
    </row>
    <row r="11" spans="1:10" s="172" customFormat="1" ht="20.25" customHeight="1" x14ac:dyDescent="0.4">
      <c r="A11" s="171"/>
      <c r="B11" s="171"/>
      <c r="C11" s="171"/>
    </row>
    <row r="12" spans="1:10" s="172" customFormat="1" ht="20.25" customHeight="1" x14ac:dyDescent="0.4">
      <c r="A12" s="171" t="s">
        <v>212</v>
      </c>
      <c r="B12" s="171"/>
      <c r="C12" s="171"/>
    </row>
    <row r="13" spans="1:10" s="172" customFormat="1" ht="20.25" customHeight="1" x14ac:dyDescent="0.4">
      <c r="A13" s="171"/>
      <c r="B13" s="171"/>
      <c r="C13" s="171"/>
    </row>
    <row r="14" spans="1:10" s="172" customFormat="1" ht="20.25" customHeight="1" x14ac:dyDescent="0.4">
      <c r="A14" s="171" t="s">
        <v>213</v>
      </c>
      <c r="B14" s="171"/>
      <c r="C14" s="171"/>
    </row>
    <row r="15" spans="1:10" s="172" customFormat="1" ht="20.25" customHeight="1" x14ac:dyDescent="0.4">
      <c r="A15" s="171"/>
      <c r="B15" s="171"/>
      <c r="C15" s="171"/>
    </row>
    <row r="16" spans="1:10" s="172" customFormat="1" ht="20.25" customHeight="1" x14ac:dyDescent="0.4">
      <c r="A16" s="171" t="s">
        <v>214</v>
      </c>
      <c r="B16" s="171"/>
      <c r="C16" s="171"/>
    </row>
    <row r="17" spans="1:3" s="172" customFormat="1" ht="20.25" customHeight="1" x14ac:dyDescent="0.4">
      <c r="A17" s="171"/>
      <c r="B17" s="171"/>
      <c r="C17" s="171"/>
    </row>
    <row r="18" spans="1:3" s="172" customFormat="1" ht="20.25" customHeight="1" x14ac:dyDescent="0.4">
      <c r="A18" s="171" t="s">
        <v>215</v>
      </c>
      <c r="B18" s="171"/>
      <c r="C18" s="171"/>
    </row>
    <row r="19" spans="1:3" s="172" customFormat="1" ht="20.25" customHeight="1" x14ac:dyDescent="0.4">
      <c r="A19" s="171" t="s">
        <v>216</v>
      </c>
      <c r="B19" s="171"/>
      <c r="C19" s="171"/>
    </row>
    <row r="20" spans="1:3" s="172" customFormat="1" ht="20.25" customHeight="1" x14ac:dyDescent="0.4">
      <c r="A20" s="171"/>
      <c r="B20" s="171"/>
      <c r="C20" s="171"/>
    </row>
    <row r="21" spans="1:3" s="172" customFormat="1" ht="20.25" customHeight="1" x14ac:dyDescent="0.4">
      <c r="A21" s="171"/>
      <c r="B21" s="176" t="s">
        <v>147</v>
      </c>
      <c r="C21" s="176" t="s">
        <v>217</v>
      </c>
    </row>
    <row r="22" spans="1:3" s="172" customFormat="1" ht="20.25" customHeight="1" x14ac:dyDescent="0.4">
      <c r="A22" s="171"/>
      <c r="B22" s="176">
        <v>1</v>
      </c>
      <c r="C22" s="177" t="s">
        <v>160</v>
      </c>
    </row>
    <row r="23" spans="1:3" s="172" customFormat="1" ht="20.25" customHeight="1" x14ac:dyDescent="0.4">
      <c r="A23" s="171"/>
      <c r="B23" s="176">
        <v>2</v>
      </c>
      <c r="C23" s="177" t="s">
        <v>164</v>
      </c>
    </row>
    <row r="24" spans="1:3" s="172" customFormat="1" ht="20.25" customHeight="1" x14ac:dyDescent="0.4">
      <c r="A24" s="171"/>
      <c r="B24" s="176">
        <v>3</v>
      </c>
      <c r="C24" s="177" t="s">
        <v>218</v>
      </c>
    </row>
    <row r="25" spans="1:3" s="172" customFormat="1" ht="20.25" customHeight="1" x14ac:dyDescent="0.4">
      <c r="A25" s="171"/>
      <c r="B25" s="171"/>
      <c r="C25" s="171"/>
    </row>
    <row r="26" spans="1:3" s="172" customFormat="1" ht="20.25" customHeight="1" x14ac:dyDescent="0.4">
      <c r="A26" s="171" t="s">
        <v>219</v>
      </c>
      <c r="B26" s="171"/>
      <c r="C26" s="171"/>
    </row>
    <row r="27" spans="1:3" s="172" customFormat="1" ht="20.25" customHeight="1" x14ac:dyDescent="0.4">
      <c r="A27" s="171" t="s">
        <v>220</v>
      </c>
      <c r="B27" s="171"/>
      <c r="C27" s="171"/>
    </row>
    <row r="28" spans="1:3" s="172" customFormat="1" ht="20.25" customHeight="1" x14ac:dyDescent="0.4">
      <c r="A28" s="171"/>
      <c r="B28" s="171"/>
      <c r="C28" s="171"/>
    </row>
    <row r="29" spans="1:3" s="172" customFormat="1" ht="20.25" customHeight="1" x14ac:dyDescent="0.4">
      <c r="A29" s="171"/>
      <c r="B29" s="176" t="s">
        <v>176</v>
      </c>
      <c r="C29" s="176" t="s">
        <v>177</v>
      </c>
    </row>
    <row r="30" spans="1:3" s="172" customFormat="1" ht="20.25" customHeight="1" x14ac:dyDescent="0.4">
      <c r="A30" s="171"/>
      <c r="B30" s="176" t="s">
        <v>181</v>
      </c>
      <c r="C30" s="177" t="s">
        <v>182</v>
      </c>
    </row>
    <row r="31" spans="1:3" s="172" customFormat="1" ht="20.25" customHeight="1" x14ac:dyDescent="0.4">
      <c r="A31" s="171"/>
      <c r="B31" s="176" t="s">
        <v>183</v>
      </c>
      <c r="C31" s="177" t="s">
        <v>184</v>
      </c>
    </row>
    <row r="32" spans="1:3" s="172" customFormat="1" ht="20.25" customHeight="1" x14ac:dyDescent="0.4">
      <c r="A32" s="171"/>
      <c r="B32" s="176" t="s">
        <v>185</v>
      </c>
      <c r="C32" s="177" t="s">
        <v>186</v>
      </c>
    </row>
    <row r="33" spans="1:55" s="172" customFormat="1" ht="20.25" customHeight="1" x14ac:dyDescent="0.4">
      <c r="A33" s="171"/>
      <c r="B33" s="176" t="s">
        <v>188</v>
      </c>
      <c r="C33" s="177" t="s">
        <v>189</v>
      </c>
    </row>
    <row r="34" spans="1:55" s="172" customFormat="1" ht="20.25" customHeight="1" x14ac:dyDescent="0.4">
      <c r="A34" s="171"/>
      <c r="B34" s="171"/>
      <c r="C34" s="171"/>
    </row>
    <row r="35" spans="1:55" s="172" customFormat="1" ht="20.25" customHeight="1" x14ac:dyDescent="0.4">
      <c r="A35" s="171"/>
      <c r="B35" s="178" t="s">
        <v>221</v>
      </c>
      <c r="C35" s="171"/>
    </row>
    <row r="36" spans="1:55" s="172" customFormat="1" ht="20.25" customHeight="1" x14ac:dyDescent="0.4">
      <c r="B36" s="171" t="s">
        <v>222</v>
      </c>
      <c r="E36" s="178"/>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row>
    <row r="37" spans="1:55" s="172" customFormat="1" ht="20.25" customHeight="1" x14ac:dyDescent="0.4">
      <c r="B37" s="171" t="s">
        <v>223</v>
      </c>
      <c r="E37" s="171"/>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row>
    <row r="38" spans="1:55" s="172" customFormat="1" ht="20.25" customHeight="1" x14ac:dyDescent="0.4">
      <c r="E38" s="171"/>
    </row>
    <row r="39" spans="1:55" s="172" customFormat="1" ht="20.25" customHeight="1" x14ac:dyDescent="0.4">
      <c r="A39" s="171"/>
      <c r="B39" s="171"/>
      <c r="C39" s="171"/>
      <c r="D39" s="178"/>
      <c r="E39" s="180"/>
      <c r="F39" s="180"/>
      <c r="G39" s="180"/>
      <c r="J39" s="180"/>
      <c r="K39" s="180"/>
      <c r="L39" s="180"/>
      <c r="R39" s="180"/>
      <c r="S39" s="180"/>
      <c r="T39" s="180"/>
      <c r="W39" s="180"/>
      <c r="X39" s="180"/>
      <c r="Y39" s="180"/>
    </row>
    <row r="40" spans="1:55" s="172" customFormat="1" ht="20.25" customHeight="1" x14ac:dyDescent="0.4">
      <c r="A40" s="171" t="s">
        <v>224</v>
      </c>
      <c r="B40" s="171"/>
      <c r="C40" s="171"/>
    </row>
    <row r="41" spans="1:55" s="172" customFormat="1" ht="20.25" customHeight="1" x14ac:dyDescent="0.4">
      <c r="A41" s="171" t="s">
        <v>225</v>
      </c>
      <c r="B41" s="171"/>
      <c r="C41" s="171"/>
    </row>
    <row r="42" spans="1:55" s="172" customFormat="1" ht="20.25" customHeight="1" x14ac:dyDescent="0.4">
      <c r="A42" s="181" t="s">
        <v>226</v>
      </c>
      <c r="D42" s="182"/>
      <c r="E42" s="183"/>
      <c r="F42" s="180"/>
      <c r="G42" s="180"/>
      <c r="H42" s="180"/>
      <c r="I42" s="180"/>
      <c r="K42" s="180"/>
      <c r="M42" s="180"/>
      <c r="N42" s="180"/>
      <c r="O42" s="180"/>
      <c r="P42" s="180"/>
      <c r="Q42" s="180"/>
      <c r="S42" s="180"/>
      <c r="U42" s="180"/>
      <c r="V42" s="180"/>
      <c r="X42" s="180"/>
      <c r="Z42" s="180"/>
      <c r="AA42" s="180"/>
      <c r="AB42" s="180"/>
      <c r="AC42" s="180"/>
      <c r="AD42" s="180"/>
      <c r="AF42" s="178"/>
      <c r="AH42" s="180"/>
      <c r="AM42" s="180"/>
    </row>
    <row r="43" spans="1:55" s="172" customFormat="1" ht="20.25" customHeight="1" x14ac:dyDescent="0.4">
      <c r="C43" s="181"/>
      <c r="D43" s="182"/>
      <c r="E43" s="183"/>
      <c r="F43" s="180"/>
      <c r="G43" s="180"/>
      <c r="H43" s="180"/>
      <c r="I43" s="180"/>
      <c r="K43" s="180"/>
      <c r="M43" s="180"/>
      <c r="N43" s="180"/>
      <c r="O43" s="180"/>
      <c r="P43" s="180"/>
      <c r="Q43" s="180"/>
      <c r="S43" s="180"/>
      <c r="U43" s="180"/>
      <c r="V43" s="180"/>
      <c r="X43" s="180"/>
      <c r="Z43" s="180"/>
      <c r="AA43" s="180"/>
      <c r="AB43" s="180"/>
      <c r="AC43" s="180"/>
      <c r="AD43" s="180"/>
      <c r="AF43" s="178"/>
      <c r="AH43" s="180"/>
      <c r="AM43" s="180"/>
    </row>
    <row r="44" spans="1:55" s="172" customFormat="1" ht="20.25" customHeight="1" x14ac:dyDescent="0.4">
      <c r="A44" s="171" t="s">
        <v>227</v>
      </c>
      <c r="B44" s="171"/>
    </row>
    <row r="45" spans="1:55" s="172" customFormat="1" ht="20.25" customHeight="1" x14ac:dyDescent="0.4"/>
    <row r="46" spans="1:55" s="172" customFormat="1" ht="20.25" customHeight="1" x14ac:dyDescent="0.4">
      <c r="A46" s="171" t="s">
        <v>228</v>
      </c>
      <c r="B46" s="171"/>
      <c r="C46" s="171"/>
    </row>
    <row r="47" spans="1:55" s="172" customFormat="1" ht="20.25" customHeight="1" x14ac:dyDescent="0.4">
      <c r="A47" s="171" t="s">
        <v>229</v>
      </c>
      <c r="B47" s="171"/>
      <c r="C47" s="171"/>
    </row>
    <row r="48" spans="1:55" s="172" customFormat="1" ht="20.25" customHeight="1" x14ac:dyDescent="0.4"/>
    <row r="49" spans="1:55" s="172" customFormat="1" ht="20.25" customHeight="1" x14ac:dyDescent="0.4">
      <c r="A49" s="171" t="s">
        <v>230</v>
      </c>
      <c r="B49" s="171"/>
      <c r="C49" s="171"/>
    </row>
    <row r="50" spans="1:55" s="172" customFormat="1" ht="20.25" customHeight="1" x14ac:dyDescent="0.4">
      <c r="A50" s="171" t="s">
        <v>231</v>
      </c>
      <c r="B50" s="171"/>
      <c r="C50" s="171"/>
    </row>
    <row r="51" spans="1:55" s="172" customFormat="1" ht="20.25" customHeight="1" x14ac:dyDescent="0.4">
      <c r="A51" s="171"/>
      <c r="B51" s="171"/>
      <c r="C51" s="171"/>
    </row>
    <row r="52" spans="1:55" s="172" customFormat="1" ht="20.25" customHeight="1" x14ac:dyDescent="0.4">
      <c r="A52" s="171" t="s">
        <v>232</v>
      </c>
      <c r="B52" s="171"/>
      <c r="C52" s="171"/>
    </row>
    <row r="53" spans="1:55" s="172" customFormat="1" ht="20.25" customHeight="1" x14ac:dyDescent="0.4">
      <c r="A53" s="171"/>
      <c r="B53" s="171"/>
      <c r="C53" s="171"/>
    </row>
    <row r="54" spans="1:55" s="172" customFormat="1" ht="20.25" customHeight="1" x14ac:dyDescent="0.4">
      <c r="A54" s="172" t="s">
        <v>233</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row>
    <row r="55" spans="1:55" s="172" customFormat="1" ht="20.25" customHeight="1" x14ac:dyDescent="0.4">
      <c r="A55" s="172" t="s">
        <v>234</v>
      </c>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row>
    <row r="56" spans="1:55" s="172" customFormat="1" ht="20.25" customHeight="1" x14ac:dyDescent="0.4">
      <c r="A56" s="172" t="s">
        <v>235</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c r="BA56" s="184"/>
      <c r="BB56" s="184"/>
      <c r="BC56" s="184"/>
    </row>
    <row r="57" spans="1:55" s="172" customFormat="1" ht="20.25" customHeight="1" x14ac:dyDescent="0.4">
      <c r="A57" s="171"/>
      <c r="B57" s="171"/>
      <c r="C57" s="171"/>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row>
    <row r="58" spans="1:55" s="172" customFormat="1" ht="20.25" customHeight="1" x14ac:dyDescent="0.4">
      <c r="A58" s="172" t="s">
        <v>236</v>
      </c>
      <c r="C58" s="185"/>
      <c r="D58" s="178"/>
      <c r="E58" s="178"/>
    </row>
    <row r="59" spans="1:55" s="172" customFormat="1" ht="20.25" customHeight="1" x14ac:dyDescent="0.4">
      <c r="A59" s="186" t="s">
        <v>237</v>
      </c>
      <c r="B59" s="185"/>
      <c r="C59" s="185"/>
      <c r="D59" s="171"/>
      <c r="E59" s="171"/>
    </row>
    <row r="60" spans="1:55" s="172" customFormat="1" ht="20.25" customHeight="1" x14ac:dyDescent="0.4">
      <c r="A60" s="187" t="s">
        <v>238</v>
      </c>
      <c r="B60" s="185"/>
      <c r="C60" s="185"/>
      <c r="D60" s="171"/>
      <c r="E60" s="171"/>
    </row>
    <row r="61" spans="1:55" s="172" customFormat="1" ht="20.25" customHeight="1" x14ac:dyDescent="0.4">
      <c r="A61" s="186" t="s">
        <v>239</v>
      </c>
      <c r="B61" s="185"/>
      <c r="C61" s="185"/>
      <c r="D61" s="171"/>
      <c r="E61" s="171"/>
    </row>
    <row r="62" spans="1:55" s="172" customFormat="1" ht="20.25" customHeight="1" x14ac:dyDescent="0.4">
      <c r="A62" s="187" t="s">
        <v>240</v>
      </c>
      <c r="B62" s="185"/>
      <c r="C62" s="185"/>
      <c r="D62" s="171"/>
      <c r="E62" s="171"/>
    </row>
    <row r="63" spans="1:55" s="172" customFormat="1" ht="20.25" customHeight="1" x14ac:dyDescent="0.4">
      <c r="A63" s="186" t="s">
        <v>241</v>
      </c>
      <c r="B63" s="185"/>
      <c r="C63" s="185"/>
      <c r="D63" s="171"/>
      <c r="E63" s="171"/>
    </row>
    <row r="64" spans="1:55" s="172" customFormat="1" ht="20.25" customHeight="1" x14ac:dyDescent="0.4">
      <c r="A64" s="186" t="s">
        <v>242</v>
      </c>
      <c r="B64" s="185"/>
      <c r="C64" s="185"/>
      <c r="D64" s="171"/>
      <c r="E64" s="171"/>
    </row>
    <row r="65" spans="1:5" s="172" customFormat="1" ht="20.25" customHeight="1" x14ac:dyDescent="0.4">
      <c r="A65" s="186" t="s">
        <v>243</v>
      </c>
      <c r="B65" s="185"/>
      <c r="C65" s="185"/>
      <c r="D65" s="171"/>
      <c r="E65" s="171"/>
    </row>
    <row r="66" spans="1:5" s="172" customFormat="1" ht="20.25" customHeight="1" x14ac:dyDescent="0.4">
      <c r="A66" s="185"/>
      <c r="B66" s="185"/>
      <c r="C66" s="185"/>
      <c r="D66" s="171"/>
      <c r="E66" s="171"/>
    </row>
    <row r="67" spans="1:5" s="172" customFormat="1" ht="20.25" customHeight="1" x14ac:dyDescent="0.4">
      <c r="A67" s="185"/>
      <c r="B67" s="185"/>
      <c r="C67" s="185"/>
      <c r="D67" s="171"/>
      <c r="E67" s="171"/>
    </row>
    <row r="68" spans="1:5" s="172" customFormat="1" ht="20.25" customHeight="1" x14ac:dyDescent="0.4">
      <c r="A68" s="185"/>
      <c r="B68" s="185"/>
      <c r="C68" s="185"/>
      <c r="D68" s="171"/>
      <c r="E68" s="171"/>
    </row>
    <row r="69" spans="1:5" s="172" customFormat="1" ht="20.25" customHeight="1" x14ac:dyDescent="0.4">
      <c r="A69" s="185"/>
      <c r="B69" s="185"/>
      <c r="C69" s="185"/>
      <c r="D69" s="171"/>
      <c r="E69" s="171"/>
    </row>
    <row r="70" spans="1:5" ht="20.25" customHeight="1" x14ac:dyDescent="0.4"/>
    <row r="71" spans="1:5" ht="20.25" customHeight="1" x14ac:dyDescent="0.4"/>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1032B-DC03-4674-93ED-782FEB6D41ED}">
  <sheetPr>
    <pageSetUpPr fitToPage="1"/>
  </sheetPr>
  <dimension ref="B1:K45"/>
  <sheetViews>
    <sheetView topLeftCell="A28" workbookViewId="0">
      <selection activeCell="H20" sqref="H20"/>
    </sheetView>
  </sheetViews>
  <sheetFormatPr defaultColWidth="9" defaultRowHeight="25.5" x14ac:dyDescent="0.4"/>
  <cols>
    <col min="1" max="1" width="2" style="188" customWidth="1"/>
    <col min="2" max="2" width="8.625" style="188" customWidth="1"/>
    <col min="3" max="11" width="40.625" style="188" customWidth="1"/>
    <col min="12" max="16384" width="9" style="188"/>
  </cols>
  <sheetData>
    <row r="1" spans="2:11" x14ac:dyDescent="0.4">
      <c r="B1" s="188" t="s">
        <v>244</v>
      </c>
    </row>
    <row r="3" spans="2:11" x14ac:dyDescent="0.4">
      <c r="B3" s="189" t="s">
        <v>147</v>
      </c>
      <c r="C3" s="189" t="s">
        <v>245</v>
      </c>
    </row>
    <row r="4" spans="2:11" x14ac:dyDescent="0.4">
      <c r="B4" s="189">
        <v>1</v>
      </c>
      <c r="C4" s="190" t="s">
        <v>128</v>
      </c>
    </row>
    <row r="5" spans="2:11" x14ac:dyDescent="0.4">
      <c r="B5" s="189">
        <v>2</v>
      </c>
      <c r="C5" s="190" t="s">
        <v>246</v>
      </c>
    </row>
    <row r="6" spans="2:11" x14ac:dyDescent="0.4">
      <c r="B6" s="189">
        <v>3</v>
      </c>
      <c r="C6" s="190"/>
    </row>
    <row r="7" spans="2:11" x14ac:dyDescent="0.4">
      <c r="B7" s="189">
        <v>4</v>
      </c>
      <c r="C7" s="190"/>
    </row>
    <row r="8" spans="2:11" x14ac:dyDescent="0.4">
      <c r="B8" s="189">
        <v>5</v>
      </c>
      <c r="C8" s="190"/>
    </row>
    <row r="9" spans="2:11" x14ac:dyDescent="0.4">
      <c r="B9" s="189">
        <v>6</v>
      </c>
      <c r="C9" s="190"/>
    </row>
    <row r="10" spans="2:11" x14ac:dyDescent="0.4">
      <c r="B10" s="189">
        <v>7</v>
      </c>
      <c r="C10" s="190"/>
    </row>
    <row r="11" spans="2:11" x14ac:dyDescent="0.4">
      <c r="B11" s="189">
        <v>8</v>
      </c>
      <c r="C11" s="190"/>
    </row>
    <row r="13" spans="2:11" x14ac:dyDescent="0.4">
      <c r="B13" s="188" t="s">
        <v>247</v>
      </c>
    </row>
    <row r="14" spans="2:11" ht="26.25" thickBot="1" x14ac:dyDescent="0.45"/>
    <row r="15" spans="2:11" ht="26.25" thickBot="1" x14ac:dyDescent="0.45">
      <c r="B15" s="191" t="s">
        <v>217</v>
      </c>
      <c r="C15" s="192" t="s">
        <v>160</v>
      </c>
      <c r="D15" s="193" t="s">
        <v>164</v>
      </c>
      <c r="E15" s="194" t="s">
        <v>218</v>
      </c>
      <c r="F15" s="195" t="s">
        <v>248</v>
      </c>
      <c r="G15" s="195" t="s">
        <v>248</v>
      </c>
      <c r="H15" s="195" t="s">
        <v>248</v>
      </c>
      <c r="I15" s="195" t="s">
        <v>248</v>
      </c>
      <c r="J15" s="195" t="s">
        <v>248</v>
      </c>
      <c r="K15" s="196" t="s">
        <v>248</v>
      </c>
    </row>
    <row r="16" spans="2:11" x14ac:dyDescent="0.4">
      <c r="B16" s="499" t="s">
        <v>249</v>
      </c>
      <c r="C16" s="197" t="s">
        <v>162</v>
      </c>
      <c r="D16" s="198" t="s">
        <v>162</v>
      </c>
      <c r="E16" s="198" t="s">
        <v>250</v>
      </c>
      <c r="F16" s="198"/>
      <c r="G16" s="198"/>
      <c r="H16" s="198"/>
      <c r="I16" s="199"/>
      <c r="J16" s="199"/>
      <c r="K16" s="200"/>
    </row>
    <row r="17" spans="2:11" x14ac:dyDescent="0.4">
      <c r="B17" s="499"/>
      <c r="C17" s="201" t="s">
        <v>251</v>
      </c>
      <c r="D17" s="198" t="s">
        <v>164</v>
      </c>
      <c r="E17" s="198" t="s">
        <v>164</v>
      </c>
      <c r="F17" s="198"/>
      <c r="G17" s="198"/>
      <c r="H17" s="198"/>
      <c r="I17" s="202"/>
      <c r="J17" s="202"/>
      <c r="K17" s="203"/>
    </row>
    <row r="18" spans="2:11" x14ac:dyDescent="0.4">
      <c r="B18" s="499"/>
      <c r="C18" s="201" t="s">
        <v>251</v>
      </c>
      <c r="D18" s="198" t="s">
        <v>248</v>
      </c>
      <c r="E18" s="198" t="s">
        <v>252</v>
      </c>
      <c r="F18" s="198"/>
      <c r="G18" s="198"/>
      <c r="H18" s="198"/>
      <c r="I18" s="202"/>
      <c r="J18" s="202"/>
      <c r="K18" s="203"/>
    </row>
    <row r="19" spans="2:11" x14ac:dyDescent="0.4">
      <c r="B19" s="499"/>
      <c r="C19" s="201" t="s">
        <v>248</v>
      </c>
      <c r="D19" s="198" t="s">
        <v>248</v>
      </c>
      <c r="E19" s="198" t="s">
        <v>253</v>
      </c>
      <c r="F19" s="198"/>
      <c r="G19" s="198"/>
      <c r="H19" s="198"/>
      <c r="I19" s="202"/>
      <c r="J19" s="202"/>
      <c r="K19" s="203"/>
    </row>
    <row r="20" spans="2:11" x14ac:dyDescent="0.4">
      <c r="B20" s="499"/>
      <c r="C20" s="201" t="s">
        <v>248</v>
      </c>
      <c r="D20" s="198" t="s">
        <v>248</v>
      </c>
      <c r="E20" s="198" t="s">
        <v>254</v>
      </c>
      <c r="F20" s="198"/>
      <c r="G20" s="198"/>
      <c r="H20" s="198"/>
      <c r="I20" s="202"/>
      <c r="J20" s="202"/>
      <c r="K20" s="203"/>
    </row>
    <row r="21" spans="2:11" x14ac:dyDescent="0.4">
      <c r="B21" s="499"/>
      <c r="C21" s="201" t="s">
        <v>248</v>
      </c>
      <c r="D21" s="198" t="s">
        <v>248</v>
      </c>
      <c r="E21" s="198" t="s">
        <v>248</v>
      </c>
      <c r="F21" s="198"/>
      <c r="G21" s="198"/>
      <c r="H21" s="198"/>
      <c r="I21" s="202"/>
      <c r="J21" s="202"/>
      <c r="K21" s="203"/>
    </row>
    <row r="22" spans="2:11" x14ac:dyDescent="0.4">
      <c r="B22" s="499"/>
      <c r="C22" s="201" t="s">
        <v>248</v>
      </c>
      <c r="D22" s="198" t="s">
        <v>248</v>
      </c>
      <c r="E22" s="198" t="s">
        <v>248</v>
      </c>
      <c r="F22" s="198"/>
      <c r="G22" s="198"/>
      <c r="H22" s="198"/>
      <c r="I22" s="202"/>
      <c r="J22" s="202"/>
      <c r="K22" s="203"/>
    </row>
    <row r="23" spans="2:11" x14ac:dyDescent="0.4">
      <c r="B23" s="499"/>
      <c r="C23" s="201" t="s">
        <v>248</v>
      </c>
      <c r="D23" s="198" t="s">
        <v>248</v>
      </c>
      <c r="E23" s="198" t="s">
        <v>248</v>
      </c>
      <c r="F23" s="198"/>
      <c r="G23" s="198"/>
      <c r="H23" s="198"/>
      <c r="I23" s="202"/>
      <c r="J23" s="202"/>
      <c r="K23" s="203"/>
    </row>
    <row r="24" spans="2:11" x14ac:dyDescent="0.4">
      <c r="B24" s="499"/>
      <c r="C24" s="201" t="s">
        <v>248</v>
      </c>
      <c r="D24" s="198" t="s">
        <v>248</v>
      </c>
      <c r="E24" s="198" t="s">
        <v>248</v>
      </c>
      <c r="F24" s="198"/>
      <c r="G24" s="198"/>
      <c r="H24" s="198"/>
      <c r="I24" s="202"/>
      <c r="J24" s="202"/>
      <c r="K24" s="203"/>
    </row>
    <row r="25" spans="2:11" x14ac:dyDescent="0.4">
      <c r="B25" s="499"/>
      <c r="C25" s="201" t="s">
        <v>248</v>
      </c>
      <c r="D25" s="204" t="s">
        <v>248</v>
      </c>
      <c r="E25" s="204" t="s">
        <v>248</v>
      </c>
      <c r="F25" s="204"/>
      <c r="G25" s="204"/>
      <c r="H25" s="204"/>
      <c r="I25" s="202"/>
      <c r="J25" s="202"/>
      <c r="K25" s="203"/>
    </row>
    <row r="26" spans="2:11" x14ac:dyDescent="0.4">
      <c r="B26" s="499"/>
      <c r="C26" s="201" t="s">
        <v>248</v>
      </c>
      <c r="D26" s="204" t="s">
        <v>248</v>
      </c>
      <c r="E26" s="204" t="s">
        <v>248</v>
      </c>
      <c r="F26" s="204"/>
      <c r="G26" s="204"/>
      <c r="H26" s="204"/>
      <c r="I26" s="202"/>
      <c r="J26" s="202"/>
      <c r="K26" s="203"/>
    </row>
    <row r="27" spans="2:11" x14ac:dyDescent="0.4">
      <c r="B27" s="499"/>
      <c r="C27" s="201" t="s">
        <v>248</v>
      </c>
      <c r="D27" s="204" t="s">
        <v>248</v>
      </c>
      <c r="E27" s="204" t="s">
        <v>248</v>
      </c>
      <c r="F27" s="204"/>
      <c r="G27" s="204"/>
      <c r="H27" s="204"/>
      <c r="I27" s="202"/>
      <c r="J27" s="202"/>
      <c r="K27" s="203"/>
    </row>
    <row r="28" spans="2:11" ht="26.25" thickBot="1" x14ac:dyDescent="0.45">
      <c r="B28" s="500"/>
      <c r="C28" s="205" t="s">
        <v>248</v>
      </c>
      <c r="D28" s="206" t="s">
        <v>248</v>
      </c>
      <c r="E28" s="206" t="s">
        <v>248</v>
      </c>
      <c r="F28" s="206"/>
      <c r="G28" s="206"/>
      <c r="H28" s="206"/>
      <c r="I28" s="206"/>
      <c r="J28" s="206"/>
      <c r="K28" s="207"/>
    </row>
    <row r="31" spans="2:11" x14ac:dyDescent="0.4">
      <c r="C31" s="188" t="s">
        <v>255</v>
      </c>
    </row>
    <row r="32" spans="2:11" x14ac:dyDescent="0.4">
      <c r="C32" s="188" t="s">
        <v>256</v>
      </c>
    </row>
    <row r="33" spans="3:3" x14ac:dyDescent="0.4">
      <c r="C33" s="188" t="s">
        <v>257</v>
      </c>
    </row>
    <row r="34" spans="3:3" x14ac:dyDescent="0.4">
      <c r="C34" s="188" t="s">
        <v>258</v>
      </c>
    </row>
    <row r="35" spans="3:3" x14ac:dyDescent="0.4">
      <c r="C35" s="188" t="s">
        <v>259</v>
      </c>
    </row>
    <row r="36" spans="3:3" x14ac:dyDescent="0.4">
      <c r="C36" s="188" t="s">
        <v>260</v>
      </c>
    </row>
    <row r="37" spans="3:3" x14ac:dyDescent="0.4">
      <c r="C37" s="188" t="s">
        <v>261</v>
      </c>
    </row>
    <row r="38" spans="3:3" x14ac:dyDescent="0.4">
      <c r="C38" s="188" t="s">
        <v>262</v>
      </c>
    </row>
    <row r="40" spans="3:3" x14ac:dyDescent="0.4">
      <c r="C40" s="188" t="s">
        <v>263</v>
      </c>
    </row>
    <row r="41" spans="3:3" x14ac:dyDescent="0.4">
      <c r="C41" s="188" t="s">
        <v>264</v>
      </c>
    </row>
    <row r="42" spans="3:3" x14ac:dyDescent="0.4">
      <c r="C42" s="188" t="s">
        <v>265</v>
      </c>
    </row>
    <row r="43" spans="3:3" x14ac:dyDescent="0.4">
      <c r="C43" s="188" t="s">
        <v>266</v>
      </c>
    </row>
    <row r="44" spans="3:3" x14ac:dyDescent="0.4">
      <c r="C44" s="188" t="s">
        <v>267</v>
      </c>
    </row>
    <row r="45" spans="3:3" x14ac:dyDescent="0.4">
      <c r="C45" s="188" t="s">
        <v>268</v>
      </c>
    </row>
  </sheetData>
  <mergeCells count="1">
    <mergeCell ref="B16:B28"/>
  </mergeCells>
  <phoneticPr fontId="5"/>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21</vt:i4>
      </vt:variant>
    </vt:vector>
  </HeadingPairs>
  <TitlesOfParts>
    <vt:vector size="37" baseType="lpstr">
      <vt:lpstr>申請書_表_別紙様式第二号（一）</vt:lpstr>
      <vt:lpstr>申請書_裏_（別紙様式第二号（一））</vt:lpstr>
      <vt:lpstr>付表第二号（十二）</vt:lpstr>
      <vt:lpstr>（別添）チェックリスト</vt:lpstr>
      <vt:lpstr>標準様式1_【記載例】居宅介護支援</vt:lpstr>
      <vt:lpstr>標準様式1_居宅介護支援（１枚版）</vt:lpstr>
      <vt:lpstr>標準様式1_居宅介護支援（100名）</vt:lpstr>
      <vt:lpstr>標準様式1_記入方法</vt:lpstr>
      <vt:lpstr>標準様式1_プルダウン・リスト</vt:lpstr>
      <vt:lpstr>標準様式２_管理者経歴書</vt:lpstr>
      <vt:lpstr>標準様式３_平面図</vt:lpstr>
      <vt:lpstr>標準様式５_利用者からの苦情を処理するために構ずる措置の概要</vt:lpstr>
      <vt:lpstr>標準様式６_誓約書_表</vt:lpstr>
      <vt:lpstr>標準様式６_誓約書_別紙④</vt:lpstr>
      <vt:lpstr>関係機関との連携 </vt:lpstr>
      <vt:lpstr>標準様式７_介護支援専門員一覧</vt:lpstr>
      <vt:lpstr>'（別添）チェックリスト'!Print_Area</vt:lpstr>
      <vt:lpstr>'関係機関との連携 '!Print_Area</vt:lpstr>
      <vt:lpstr>'申請書_表_別紙様式第二号（一）'!Print_Area</vt:lpstr>
      <vt:lpstr>'申請書_裏_（別紙様式第二号（一））'!Print_Area</vt:lpstr>
      <vt:lpstr>標準様式1_【記載例】居宅介護支援!Print_Area</vt:lpstr>
      <vt:lpstr>標準様式1_記入方法!Print_Area</vt:lpstr>
      <vt:lpstr>'標準様式1_居宅介護支援（100名）'!Print_Area</vt:lpstr>
      <vt:lpstr>'標準様式1_居宅介護支援（１枚版）'!Print_Area</vt:lpstr>
      <vt:lpstr>標準様式２_管理者経歴書!Print_Area</vt:lpstr>
      <vt:lpstr>標準様式５_利用者からの苦情を処理するために構ずる措置の概要!Print_Area</vt:lpstr>
      <vt:lpstr>標準様式６_誓約書_表!Print_Area</vt:lpstr>
      <vt:lpstr>標準様式６_誓約書_別紙④!Print_Area</vt:lpstr>
      <vt:lpstr>標準様式７_介護支援専門員一覧!Print_Area</vt:lpstr>
      <vt:lpstr>'付表第二号（十二）'!Print_Area</vt:lpstr>
      <vt:lpstr>標準様式1_【記載例】居宅介護支援!Print_Titles</vt:lpstr>
      <vt:lpstr>'標準様式1_居宅介護支援（100名）'!Print_Titles</vt:lpstr>
      <vt:lpstr>'標準様式1_居宅介護支援（１枚版）'!Print_Titles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兼平 亜由美</dc:creator>
  <cp:lastModifiedBy>大﨑 智子</cp:lastModifiedBy>
  <cp:lastPrinted>2024-05-02T01:36:22Z</cp:lastPrinted>
  <dcterms:created xsi:type="dcterms:W3CDTF">2024-03-15T07:48:44Z</dcterms:created>
  <dcterms:modified xsi:type="dcterms:W3CDTF">2024-05-02T02:47:09Z</dcterms:modified>
</cp:coreProperties>
</file>